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.ค.61" sheetId="1" r:id="rId1"/>
  </sheets>
  <externalReferences>
    <externalReference r:id="rId2"/>
  </externalReferences>
  <definedNames>
    <definedName name="บ้าน__ห้วยแถลง__หมู่__1__ตำบลห้วยแถลง__จังหวัดนครราชสีมา__จำนวน_.........._ราย__รายละเอียดดังนี้" localSheetId="0">#REF!</definedName>
    <definedName name="บ้าน__ห้วยแถลง__หมู่__1__ตำบลห้วยแถลง__จังหวัดนครราชสีมา__จำนวน_.........._ราย__รายละเอียดดังนี้">#REF!</definedName>
    <definedName name="ใบสำคัญรับเงิน" localSheetId="0">#REF!</definedName>
    <definedName name="ใบสำคัญรับเงิน">#REF!</definedName>
  </definedNames>
  <calcPr calcId="144525"/>
</workbook>
</file>

<file path=xl/calcChain.xml><?xml version="1.0" encoding="utf-8"?>
<calcChain xmlns="http://schemas.openxmlformats.org/spreadsheetml/2006/main">
  <c r="E10" i="1" l="1"/>
  <c r="J10" i="1"/>
  <c r="V10" i="1" s="1"/>
  <c r="O10" i="1"/>
  <c r="T10" i="1"/>
  <c r="T20" i="1" s="1"/>
  <c r="Y10" i="1"/>
  <c r="W21" i="1" s="1"/>
  <c r="W22" i="1" s="1"/>
  <c r="AB10" i="1"/>
  <c r="AD10" i="1"/>
  <c r="AG10" i="1"/>
  <c r="E11" i="1"/>
  <c r="J11" i="1"/>
  <c r="O11" i="1"/>
  <c r="V11" i="1"/>
  <c r="AH11" i="1" s="1"/>
  <c r="Y11" i="1"/>
  <c r="AB11" i="1"/>
  <c r="AD11" i="1" s="1"/>
  <c r="AG11" i="1"/>
  <c r="E12" i="1"/>
  <c r="J12" i="1"/>
  <c r="O12" i="1"/>
  <c r="T12" i="1"/>
  <c r="V12" i="1"/>
  <c r="AH12" i="1" s="1"/>
  <c r="Y12" i="1"/>
  <c r="AB12" i="1"/>
  <c r="AD12" i="1" s="1"/>
  <c r="AG12" i="1"/>
  <c r="E13" i="1"/>
  <c r="J13" i="1"/>
  <c r="O13" i="1"/>
  <c r="T13" i="1"/>
  <c r="V13" i="1"/>
  <c r="AH13" i="1" s="1"/>
  <c r="Y13" i="1"/>
  <c r="AB13" i="1"/>
  <c r="AD13" i="1" s="1"/>
  <c r="AG13" i="1"/>
  <c r="E14" i="1"/>
  <c r="J14" i="1"/>
  <c r="O14" i="1"/>
  <c r="T14" i="1"/>
  <c r="V14" i="1"/>
  <c r="AH14" i="1" s="1"/>
  <c r="Y14" i="1"/>
  <c r="AB14" i="1"/>
  <c r="AD14" i="1" s="1"/>
  <c r="AG14" i="1"/>
  <c r="E15" i="1"/>
  <c r="J15" i="1"/>
  <c r="O15" i="1"/>
  <c r="T15" i="1"/>
  <c r="V15" i="1"/>
  <c r="Y15" i="1"/>
  <c r="AB15" i="1"/>
  <c r="AG15" i="1"/>
  <c r="AH15" i="1"/>
  <c r="E16" i="1"/>
  <c r="J16" i="1"/>
  <c r="V16" i="1" s="1"/>
  <c r="AH16" i="1" s="1"/>
  <c r="O16" i="1"/>
  <c r="T16" i="1"/>
  <c r="Y16" i="1"/>
  <c r="AB16" i="1"/>
  <c r="AG16" i="1"/>
  <c r="E17" i="1"/>
  <c r="J17" i="1"/>
  <c r="O17" i="1"/>
  <c r="T17" i="1"/>
  <c r="V17" i="1"/>
  <c r="AH17" i="1" s="1"/>
  <c r="Y17" i="1"/>
  <c r="AB17" i="1"/>
  <c r="AD17" i="1" s="1"/>
  <c r="AG17" i="1"/>
  <c r="E18" i="1"/>
  <c r="J18" i="1"/>
  <c r="O18" i="1"/>
  <c r="T18" i="1"/>
  <c r="V18" i="1"/>
  <c r="AH18" i="1" s="1"/>
  <c r="Y18" i="1"/>
  <c r="AB18" i="1"/>
  <c r="AD18" i="1" s="1"/>
  <c r="AG18" i="1"/>
  <c r="E19" i="1"/>
  <c r="J19" i="1"/>
  <c r="O19" i="1"/>
  <c r="T19" i="1"/>
  <c r="V19" i="1"/>
  <c r="AH19" i="1" s="1"/>
  <c r="Y19" i="1"/>
  <c r="AB19" i="1"/>
  <c r="AD19" i="1" s="1"/>
  <c r="AG19" i="1"/>
  <c r="C20" i="1"/>
  <c r="D20" i="1"/>
  <c r="E20" i="1"/>
  <c r="F20" i="1"/>
  <c r="G20" i="1"/>
  <c r="F21" i="1" s="1"/>
  <c r="H20" i="1"/>
  <c r="I20" i="1"/>
  <c r="K20" i="1"/>
  <c r="K21" i="1" s="1"/>
  <c r="L20" i="1"/>
  <c r="M20" i="1"/>
  <c r="N20" i="1"/>
  <c r="O20" i="1"/>
  <c r="P20" i="1"/>
  <c r="Q20" i="1"/>
  <c r="P21" i="1" s="1"/>
  <c r="R20" i="1"/>
  <c r="S20" i="1"/>
  <c r="U20" i="1"/>
  <c r="W20" i="1"/>
  <c r="X20" i="1"/>
  <c r="Y20" i="1"/>
  <c r="Z20" i="1"/>
  <c r="AA20" i="1"/>
  <c r="AC20" i="1"/>
  <c r="AE20" i="1"/>
  <c r="AF20" i="1"/>
  <c r="AG20" i="1"/>
  <c r="C21" i="1"/>
  <c r="C22" i="1" s="1"/>
  <c r="H21" i="1"/>
  <c r="H22" i="1" s="1"/>
  <c r="M21" i="1"/>
  <c r="M22" i="1" s="1"/>
  <c r="R21" i="1"/>
  <c r="R22" i="1" s="1"/>
  <c r="Z21" i="1"/>
  <c r="Z22" i="1" s="1"/>
  <c r="AE21" i="1"/>
  <c r="Y26" i="1" s="1"/>
  <c r="F22" i="1"/>
  <c r="K22" i="1"/>
  <c r="P22" i="1"/>
  <c r="U22" i="1"/>
  <c r="AC22" i="1"/>
  <c r="AE22" i="1"/>
  <c r="H24" i="1"/>
  <c r="M29" i="1"/>
  <c r="AB26" i="1" s="1"/>
  <c r="AA41" i="1"/>
  <c r="AC41" i="1" s="1"/>
  <c r="AC45" i="1" s="1"/>
  <c r="AA42" i="1"/>
  <c r="AC42" i="1" s="1"/>
  <c r="O44" i="1"/>
  <c r="AA44" i="1"/>
  <c r="AC44" i="1"/>
  <c r="O46" i="1"/>
  <c r="J53" i="1"/>
  <c r="M53" i="1"/>
  <c r="N53" i="1"/>
  <c r="O53" i="1"/>
  <c r="AA43" i="1" s="1"/>
  <c r="AC43" i="1" s="1"/>
  <c r="P53" i="1"/>
  <c r="AC23" i="1" l="1"/>
  <c r="M28" i="1"/>
  <c r="AB25" i="1" s="1"/>
  <c r="P23" i="1"/>
  <c r="M26" i="1"/>
  <c r="V22" i="1"/>
  <c r="AH22" i="1"/>
  <c r="M24" i="1"/>
  <c r="F23" i="1"/>
  <c r="AC21" i="1"/>
  <c r="V20" i="1"/>
  <c r="AH10" i="1"/>
  <c r="AH20" i="1" s="1"/>
  <c r="U23" i="1"/>
  <c r="M27" i="1"/>
  <c r="K23" i="1"/>
  <c r="M25" i="1"/>
  <c r="AD20" i="1"/>
  <c r="AD22" i="1" s="1"/>
  <c r="H29" i="1"/>
  <c r="H28" i="1"/>
  <c r="H27" i="1"/>
  <c r="H26" i="1"/>
  <c r="Y25" i="1"/>
  <c r="H25" i="1"/>
  <c r="AB20" i="1"/>
  <c r="J20" i="1"/>
  <c r="AB24" i="1" l="1"/>
  <c r="M30" i="1"/>
  <c r="R30" i="1" s="1"/>
  <c r="Y24" i="1"/>
  <c r="Y27" i="1" s="1"/>
  <c r="AE23" i="1"/>
  <c r="H30" i="1"/>
  <c r="AE24" i="1" l="1"/>
  <c r="AB27" i="1"/>
</calcChain>
</file>

<file path=xl/sharedStrings.xml><?xml version="1.0" encoding="utf-8"?>
<sst xmlns="http://schemas.openxmlformats.org/spreadsheetml/2006/main" count="102" uniqueCount="53">
  <si>
    <t>รวม</t>
  </si>
  <si>
    <t>อายุ 90 ขึ้นไป</t>
  </si>
  <si>
    <t xml:space="preserve">อายุ 80-89 </t>
  </si>
  <si>
    <t>อายุ 70-79</t>
  </si>
  <si>
    <t>อายุ 60-69</t>
  </si>
  <si>
    <t xml:space="preserve">พิการ </t>
  </si>
  <si>
    <t>(ใบ)</t>
  </si>
  <si>
    <t>จ่ายเบี้ย</t>
  </si>
  <si>
    <t>รวมเงินแลกตามยอดนี้</t>
  </si>
  <si>
    <t>คน</t>
  </si>
  <si>
    <t>เงิน</t>
  </si>
  <si>
    <t>แยกเป็นช่วงอายุ</t>
  </si>
  <si>
    <t>แลกแบงค์</t>
  </si>
  <si>
    <t>ประจำเดือนพฤศจิกายน 2561</t>
  </si>
  <si>
    <t>บาท</t>
  </si>
  <si>
    <t>รวมทั้งสิ้น</t>
  </si>
  <si>
    <t>๖. เบี้ยยังชีพผู้ป่วยเอดส์</t>
  </si>
  <si>
    <t>๕.เบี้ยยังชีพผู้พิการ</t>
  </si>
  <si>
    <t>**รวมสูงอายุ พิการ เอดส์</t>
  </si>
  <si>
    <t>๔. เบี้ยยังชีพสูงอายุ 90ปีขึ้นไป</t>
  </si>
  <si>
    <t>ผู้ป่วยเอดส์</t>
  </si>
  <si>
    <t>๓. เบี้ยยังชีพสูงอายุ 80-89</t>
  </si>
  <si>
    <t>ผู้พิการ</t>
  </si>
  <si>
    <t>๒. เบี้ยยังชีพสูงอายุ 70-79</t>
  </si>
  <si>
    <t>ผู้สูงอายุ</t>
  </si>
  <si>
    <t>๑. เบี้ยยังชีพสูงอายุ 60-69</t>
  </si>
  <si>
    <t>ไม่รวมนายมน นางคืน นางเย็นม.5</t>
  </si>
  <si>
    <t>เข้าสมาคม</t>
  </si>
  <si>
    <t>รวมเงิน</t>
  </si>
  <si>
    <t>บ่อทอง</t>
  </si>
  <si>
    <t>หนองแวง</t>
  </si>
  <si>
    <t>สามัคคี</t>
  </si>
  <si>
    <t>ขาม</t>
  </si>
  <si>
    <t>ตาเสา</t>
  </si>
  <si>
    <t>มะขาม</t>
  </si>
  <si>
    <t>กระโดน</t>
  </si>
  <si>
    <t>ทานตะวัน</t>
  </si>
  <si>
    <t>หนองหว้า</t>
  </si>
  <si>
    <t>หญิง</t>
  </si>
  <si>
    <t>ชาย</t>
  </si>
  <si>
    <t>90ขึ้นไป</t>
  </si>
  <si>
    <t>80-89</t>
  </si>
  <si>
    <t>70-79</t>
  </si>
  <si>
    <t>60-69</t>
  </si>
  <si>
    <t>ได้รับเบี้ยยังชีพ</t>
  </si>
  <si>
    <t>ผู้สูงอายุรายใหม่</t>
  </si>
  <si>
    <t>หมายเหตุ</t>
  </si>
  <si>
    <t xml:space="preserve">จำนวนผู้มีสิทธิได้รับการสงเคราะห์ </t>
  </si>
  <si>
    <t>บ้าน</t>
  </si>
  <si>
    <t>หมู่</t>
  </si>
  <si>
    <t>บันทึกเมื่อ 6 พฤศจิกายน 2561</t>
  </si>
  <si>
    <t>องค์การบริหารส่วนตำบลตาเสา   อำเภอห้วยราช   จังหวัดบุรีรัมย์</t>
  </si>
  <si>
    <t>จำนวนผู้มีสิทธิได้รับการสงเคราะห์เบี้ยยังชีพ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</si>
</sst>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6" x14ac:knownFonts="1">
    <font>
      <sz val="10"/>
      <name val="Arial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Arial"/>
      <family val="2"/>
    </font>
    <font>
      <b/>
      <sz val="12"/>
      <name val="AngsanaUPC"/>
      <family val="1"/>
    </font>
    <font>
      <sz val="14"/>
      <name val="AngsanaUPC"/>
      <family val="1"/>
      <charset val="222"/>
    </font>
    <font>
      <u val="double"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sz val="14"/>
      <color rgb="FFFF0000"/>
      <name val="AngsanaUPC"/>
      <family val="1"/>
      <charset val="222"/>
    </font>
    <font>
      <u/>
      <sz val="12"/>
      <name val="AngsanaUPC"/>
      <family val="1"/>
      <charset val="222"/>
    </font>
    <font>
      <b/>
      <u/>
      <sz val="12"/>
      <name val="AngsanaUPC"/>
      <family val="1"/>
      <charset val="222"/>
    </font>
    <font>
      <b/>
      <sz val="10"/>
      <name val="AngsanaUPC"/>
      <family val="1"/>
    </font>
    <font>
      <b/>
      <sz val="20"/>
      <name val="AngsanaUPC"/>
      <family val="1"/>
      <charset val="222"/>
    </font>
    <font>
      <sz val="12"/>
      <name val="AngsanaUPC"/>
      <family val="1"/>
    </font>
    <font>
      <sz val="16"/>
      <name val="TH SarabunPSK"/>
      <family val="2"/>
    </font>
    <font>
      <sz val="12"/>
      <color rgb="FFFF0000"/>
      <name val="AngsanaUPC"/>
      <family val="1"/>
    </font>
    <font>
      <sz val="22"/>
      <name val="Angsana New"/>
      <family val="1"/>
    </font>
    <font>
      <sz val="16"/>
      <name val="Angsana New"/>
      <family val="1"/>
    </font>
    <font>
      <sz val="12"/>
      <color rgb="FF7030A0"/>
      <name val="AngsanaUPC"/>
      <family val="1"/>
    </font>
    <font>
      <sz val="12"/>
      <color rgb="FF00B0F0"/>
      <name val="AngsanaUPC"/>
      <family val="1"/>
    </font>
    <font>
      <sz val="20"/>
      <name val="AngsanaUPC"/>
      <family val="1"/>
    </font>
    <font>
      <sz val="16"/>
      <name val="AngsanaUPC"/>
      <family val="1"/>
      <charset val="222"/>
    </font>
    <font>
      <u val="double"/>
      <sz val="9"/>
      <name val="AngsanaUPC"/>
      <family val="1"/>
      <charset val="222"/>
    </font>
    <font>
      <u val="double"/>
      <sz val="16"/>
      <color rgb="FFFF0000"/>
      <name val="AngsanaUPC"/>
      <family val="1"/>
      <charset val="222"/>
    </font>
    <font>
      <sz val="16"/>
      <color rgb="FFFF0000"/>
      <name val="AngsanaUPC"/>
      <family val="1"/>
      <charset val="222"/>
    </font>
    <font>
      <u val="double"/>
      <sz val="16"/>
      <color rgb="FF00B0F0"/>
      <name val="AngsanaUPC"/>
      <family val="1"/>
      <charset val="222"/>
    </font>
    <font>
      <b/>
      <u val="double"/>
      <sz val="16"/>
      <color rgb="FFFF0000"/>
      <name val="AngsanaUPC"/>
      <family val="1"/>
      <charset val="222"/>
    </font>
    <font>
      <b/>
      <sz val="12"/>
      <color rgb="FFFF0000"/>
      <name val="AngsanaUPC"/>
      <family val="1"/>
      <charset val="222"/>
    </font>
    <font>
      <sz val="14"/>
      <color rgb="FFFF0000"/>
      <name val="TH SarabunPSK"/>
      <family val="2"/>
    </font>
    <font>
      <sz val="16"/>
      <color theme="1"/>
      <name val="AngsanaUPC"/>
      <family val="1"/>
      <charset val="222"/>
    </font>
    <font>
      <u val="double"/>
      <sz val="16"/>
      <color theme="1"/>
      <name val="AngsanaUPC"/>
      <family val="1"/>
      <charset val="222"/>
    </font>
    <font>
      <u val="double"/>
      <sz val="14"/>
      <color theme="1"/>
      <name val="AngsanaUPC"/>
      <family val="1"/>
      <charset val="222"/>
    </font>
    <font>
      <b/>
      <u val="double"/>
      <sz val="16"/>
      <color theme="1"/>
      <name val="AngsanaUPC"/>
      <family val="1"/>
      <charset val="222"/>
    </font>
    <font>
      <u val="double"/>
      <sz val="12"/>
      <name val="AngsanaUPC"/>
      <family val="1"/>
      <charset val="222"/>
    </font>
    <font>
      <b/>
      <u val="double"/>
      <sz val="12"/>
      <name val="AngsanaUPC"/>
      <family val="1"/>
      <charset val="222"/>
    </font>
    <font>
      <b/>
      <sz val="12"/>
      <color theme="1"/>
      <name val="AngsanaUPC"/>
      <family val="1"/>
      <charset val="222"/>
    </font>
    <font>
      <b/>
      <sz val="12"/>
      <color rgb="FF7030A0"/>
      <name val="AngsanaUPC"/>
      <family val="1"/>
      <charset val="222"/>
    </font>
    <font>
      <sz val="12"/>
      <color theme="4"/>
      <name val="AngsanaUPC"/>
      <family val="1"/>
      <charset val="222"/>
    </font>
    <font>
      <sz val="12"/>
      <color theme="5"/>
      <name val="AngsanaUPC"/>
      <family val="1"/>
      <charset val="222"/>
    </font>
    <font>
      <b/>
      <sz val="12"/>
      <color theme="5" tint="-0.499984740745262"/>
      <name val="AngsanaUPC"/>
      <family val="1"/>
      <charset val="222"/>
    </font>
    <font>
      <sz val="12"/>
      <color rgb="FFFF0000"/>
      <name val="AngsanaUPC"/>
      <family val="1"/>
      <charset val="222"/>
    </font>
    <font>
      <sz val="12"/>
      <color theme="5" tint="-0.499984740745262"/>
      <name val="AngsanaUPC"/>
      <family val="1"/>
      <charset val="222"/>
    </font>
    <font>
      <sz val="12"/>
      <color rgb="FF7030A0"/>
      <name val="AngsanaUPC"/>
      <family val="1"/>
      <charset val="222"/>
    </font>
    <font>
      <sz val="12"/>
      <color theme="1"/>
      <name val="AngsanaUPC"/>
      <family val="1"/>
      <charset val="222"/>
    </font>
    <font>
      <sz val="12"/>
      <color rgb="FF00B050"/>
      <name val="AngsanaUPC"/>
      <family val="1"/>
      <charset val="222"/>
    </font>
    <font>
      <sz val="10"/>
      <name val="AngsanaUPC"/>
      <family val="1"/>
      <charset val="22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Border="1"/>
    <xf numFmtId="187" fontId="1" fillId="2" borderId="0" xfId="1" applyNumberFormat="1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1" fillId="2" borderId="0" xfId="0" applyFont="1" applyFill="1" applyBorder="1" applyAlignment="1"/>
    <xf numFmtId="0" fontId="2" fillId="2" borderId="0" xfId="0" applyFont="1" applyFill="1" applyBorder="1"/>
    <xf numFmtId="187" fontId="5" fillId="2" borderId="0" xfId="1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87" fontId="6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87" fontId="6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1" fillId="3" borderId="7" xfId="0" applyFont="1" applyFill="1" applyBorder="1" applyAlignment="1">
      <alignment vertical="center"/>
    </xf>
    <xf numFmtId="187" fontId="5" fillId="2" borderId="0" xfId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87" fontId="5" fillId="2" borderId="0" xfId="1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87" fontId="8" fillId="2" borderId="12" xfId="1" applyNumberFormat="1" applyFont="1" applyFill="1" applyBorder="1" applyAlignment="1">
      <alignment horizontal="center"/>
    </xf>
    <xf numFmtId="187" fontId="8" fillId="2" borderId="10" xfId="1" applyNumberFormat="1" applyFont="1" applyFill="1" applyBorder="1" applyAlignment="1">
      <alignment horizontal="center"/>
    </xf>
    <xf numFmtId="187" fontId="6" fillId="2" borderId="1" xfId="1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187" fontId="5" fillId="2" borderId="12" xfId="1" applyNumberFormat="1" applyFont="1" applyFill="1" applyBorder="1" applyAlignment="1">
      <alignment horizontal="center"/>
    </xf>
    <xf numFmtId="187" fontId="5" fillId="2" borderId="10" xfId="1" applyNumberFormat="1" applyFont="1" applyFill="1" applyBorder="1" applyAlignment="1">
      <alignment horizontal="center"/>
    </xf>
    <xf numFmtId="187" fontId="5" fillId="2" borderId="1" xfId="1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2" borderId="0" xfId="0" applyFont="1" applyFill="1" applyBorder="1" applyAlignment="1"/>
    <xf numFmtId="0" fontId="10" fillId="2" borderId="0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/>
    <xf numFmtId="187" fontId="13" fillId="2" borderId="0" xfId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15" fontId="13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13" fillId="2" borderId="0" xfId="0" applyFont="1" applyFill="1" applyBorder="1" applyAlignment="1"/>
    <xf numFmtId="0" fontId="13" fillId="0" borderId="0" xfId="0" applyFont="1" applyBorder="1"/>
    <xf numFmtId="187" fontId="13" fillId="0" borderId="0" xfId="1" applyNumberFormat="1" applyFont="1" applyBorder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187" fontId="13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43" fontId="16" fillId="2" borderId="0" xfId="1" applyFont="1" applyFill="1" applyAlignment="1">
      <alignment horizontal="center"/>
    </xf>
    <xf numFmtId="15" fontId="17" fillId="2" borderId="0" xfId="1" applyNumberFormat="1" applyFont="1" applyFill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" fontId="18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Border="1"/>
    <xf numFmtId="3" fontId="19" fillId="0" borderId="0" xfId="0" applyNumberFormat="1" applyFont="1" applyBorder="1" applyAlignment="1"/>
    <xf numFmtId="3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21" fillId="2" borderId="0" xfId="0" applyFont="1" applyFill="1"/>
    <xf numFmtId="0" fontId="21" fillId="2" borderId="0" xfId="0" applyFont="1" applyFill="1" applyBorder="1" applyAlignment="1">
      <alignment horizontal="left"/>
    </xf>
    <xf numFmtId="3" fontId="22" fillId="2" borderId="0" xfId="0" applyNumberFormat="1" applyFont="1" applyFill="1" applyBorder="1" applyAlignment="1">
      <alignment horizontal="left"/>
    </xf>
    <xf numFmtId="3" fontId="23" fillId="2" borderId="13" xfId="0" applyNumberFormat="1" applyFont="1" applyFill="1" applyBorder="1" applyAlignment="1"/>
    <xf numFmtId="3" fontId="23" fillId="2" borderId="13" xfId="0" applyNumberFormat="1" applyFont="1" applyFill="1" applyBorder="1" applyAlignment="1">
      <alignment horizontal="center"/>
    </xf>
    <xf numFmtId="3" fontId="24" fillId="2" borderId="13" xfId="0" applyNumberFormat="1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center"/>
    </xf>
    <xf numFmtId="3" fontId="21" fillId="2" borderId="0" xfId="0" applyNumberFormat="1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center" vertical="center"/>
    </xf>
    <xf numFmtId="3" fontId="27" fillId="2" borderId="0" xfId="0" applyNumberFormat="1" applyFont="1" applyFill="1" applyBorder="1" applyAlignment="1">
      <alignment horizontal="center" vertical="center"/>
    </xf>
    <xf numFmtId="3" fontId="24" fillId="2" borderId="0" xfId="0" applyNumberFormat="1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9" fillId="2" borderId="0" xfId="0" applyFont="1" applyFill="1"/>
    <xf numFmtId="0" fontId="29" fillId="2" borderId="0" xfId="0" applyFont="1" applyFill="1" applyBorder="1"/>
    <xf numFmtId="3" fontId="30" fillId="2" borderId="14" xfId="0" applyNumberFormat="1" applyFont="1" applyFill="1" applyBorder="1" applyAlignment="1">
      <alignment horizontal="center"/>
    </xf>
    <xf numFmtId="3" fontId="30" fillId="2" borderId="2" xfId="0" applyNumberFormat="1" applyFont="1" applyFill="1" applyBorder="1" applyAlignment="1">
      <alignment horizontal="center"/>
    </xf>
    <xf numFmtId="3" fontId="30" fillId="2" borderId="3" xfId="0" applyNumberFormat="1" applyFont="1" applyFill="1" applyBorder="1" applyAlignment="1">
      <alignment horizontal="center"/>
    </xf>
    <xf numFmtId="3" fontId="29" fillId="2" borderId="1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>
      <alignment horizontal="center"/>
    </xf>
    <xf numFmtId="3" fontId="30" fillId="2" borderId="1" xfId="0" applyNumberFormat="1" applyFont="1" applyFill="1" applyBorder="1" applyAlignment="1">
      <alignment horizontal="center"/>
    </xf>
    <xf numFmtId="3" fontId="29" fillId="2" borderId="14" xfId="0" applyNumberFormat="1" applyFont="1" applyFill="1" applyBorder="1" applyAlignment="1">
      <alignment horizontal="center"/>
    </xf>
    <xf numFmtId="3" fontId="29" fillId="2" borderId="2" xfId="0" applyNumberFormat="1" applyFont="1" applyFill="1" applyBorder="1" applyAlignment="1">
      <alignment horizontal="center"/>
    </xf>
    <xf numFmtId="3" fontId="29" fillId="2" borderId="3" xfId="0" applyNumberFormat="1" applyFont="1" applyFill="1" applyBorder="1" applyAlignment="1">
      <alignment horizontal="center"/>
    </xf>
    <xf numFmtId="3" fontId="32" fillId="2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3" fontId="29" fillId="6" borderId="14" xfId="0" applyNumberFormat="1" applyFont="1" applyFill="1" applyBorder="1" applyAlignment="1">
      <alignment horizontal="center"/>
    </xf>
    <xf numFmtId="3" fontId="29" fillId="6" borderId="1" xfId="0" applyNumberFormat="1" applyFont="1" applyFill="1" applyBorder="1" applyAlignment="1">
      <alignment horizontal="center"/>
    </xf>
    <xf numFmtId="3" fontId="21" fillId="7" borderId="14" xfId="0" applyNumberFormat="1" applyFont="1" applyFill="1" applyBorder="1" applyAlignment="1">
      <alignment horizontal="center"/>
    </xf>
    <xf numFmtId="3" fontId="21" fillId="7" borderId="3" xfId="0" applyNumberFormat="1" applyFont="1" applyFill="1" applyBorder="1" applyAlignment="1">
      <alignment horizontal="center"/>
    </xf>
    <xf numFmtId="3" fontId="29" fillId="3" borderId="14" xfId="0" applyNumberFormat="1" applyFont="1" applyFill="1" applyBorder="1" applyAlignment="1">
      <alignment horizontal="center"/>
    </xf>
    <xf numFmtId="3" fontId="29" fillId="3" borderId="3" xfId="0" applyNumberFormat="1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1" fillId="2" borderId="0" xfId="0" applyFont="1" applyFill="1"/>
    <xf numFmtId="0" fontId="1" fillId="2" borderId="12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3" fillId="4" borderId="14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/>
    </xf>
    <xf numFmtId="0" fontId="34" fillId="2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34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4" fillId="4" borderId="18" xfId="0" applyFont="1" applyFill="1" applyBorder="1" applyAlignment="1">
      <alignment horizontal="center"/>
    </xf>
    <xf numFmtId="0" fontId="34" fillId="4" borderId="17" xfId="0" applyFont="1" applyFill="1" applyBorder="1" applyAlignment="1">
      <alignment horizontal="center"/>
    </xf>
    <xf numFmtId="0" fontId="34" fillId="2" borderId="16" xfId="0" applyFont="1" applyFill="1" applyBorder="1" applyAlignment="1">
      <alignment horizontal="center"/>
    </xf>
    <xf numFmtId="0" fontId="34" fillId="2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/>
    </xf>
    <xf numFmtId="0" fontId="35" fillId="6" borderId="3" xfId="0" applyFont="1" applyFill="1" applyBorder="1" applyAlignment="1">
      <alignment vertical="center"/>
    </xf>
    <xf numFmtId="0" fontId="35" fillId="6" borderId="1" xfId="0" applyFont="1" applyFill="1" applyBorder="1" applyAlignment="1">
      <alignment vertical="center"/>
    </xf>
    <xf numFmtId="0" fontId="35" fillId="2" borderId="16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0" xfId="0" applyFont="1" applyBorder="1"/>
    <xf numFmtId="0" fontId="37" fillId="0" borderId="11" xfId="0" applyFont="1" applyBorder="1"/>
    <xf numFmtId="0" fontId="1" fillId="0" borderId="12" xfId="0" applyFont="1" applyBorder="1" applyAlignment="1">
      <alignment horizontal="center"/>
    </xf>
    <xf numFmtId="0" fontId="38" fillId="0" borderId="21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8" borderId="25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9" fillId="0" borderId="28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41" fillId="2" borderId="28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42" fillId="0" borderId="28" xfId="0" applyFont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43" fillId="0" borderId="24" xfId="0" applyFont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40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40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left" indent="1"/>
    </xf>
    <xf numFmtId="0" fontId="1" fillId="0" borderId="21" xfId="0" applyFont="1" applyBorder="1" applyAlignment="1">
      <alignment horizontal="center"/>
    </xf>
    <xf numFmtId="0" fontId="38" fillId="0" borderId="34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40" fillId="0" borderId="39" xfId="0" applyFont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39" fillId="0" borderId="34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41" fillId="2" borderId="34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42" fillId="0" borderId="34" xfId="0" applyFont="1" applyBorder="1" applyAlignment="1">
      <alignment horizontal="center"/>
    </xf>
    <xf numFmtId="0" fontId="43" fillId="0" borderId="40" xfId="0" applyFont="1" applyBorder="1" applyAlignment="1">
      <alignment horizontal="center"/>
    </xf>
    <xf numFmtId="0" fontId="43" fillId="0" borderId="36" xfId="0" applyFont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40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1" fillId="9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11" xfId="0" applyFont="1" applyBorder="1"/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43" fillId="0" borderId="44" xfId="0" applyFont="1" applyBorder="1" applyAlignment="1">
      <alignment horizontal="center"/>
    </xf>
    <xf numFmtId="0" fontId="43" fillId="0" borderId="45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38" xfId="0" applyFont="1" applyBorder="1" applyAlignment="1">
      <alignment horizontal="left" indent="1"/>
    </xf>
    <xf numFmtId="0" fontId="38" fillId="0" borderId="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44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40" fillId="10" borderId="4" xfId="0" applyFont="1" applyFill="1" applyBorder="1" applyAlignment="1">
      <alignment horizontal="center"/>
    </xf>
    <xf numFmtId="0" fontId="1" fillId="10" borderId="48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0" fillId="9" borderId="16" xfId="0" applyFont="1" applyFill="1" applyBorder="1" applyAlignment="1">
      <alignment horizontal="center"/>
    </xf>
    <xf numFmtId="0" fontId="1" fillId="9" borderId="49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0" fillId="3" borderId="19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5" fillId="4" borderId="18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45" fillId="4" borderId="18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&#3649;&#3621;&#3585;&#3648;&#3591;&#3636;&#36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ดิม"/>
      <sheetName val="ต.ค.60"/>
      <sheetName val="ต.ค.-พ.ย.60 "/>
      <sheetName val="ธ.ค.60"/>
      <sheetName val="ปัจจุบัน"/>
      <sheetName val="ต.ค.6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abSelected="1" topLeftCell="D10" zoomScaleNormal="100" workbookViewId="0">
      <selection activeCell="Q27" sqref="Q27"/>
    </sheetView>
  </sheetViews>
  <sheetFormatPr defaultRowHeight="18" x14ac:dyDescent="0.4"/>
  <cols>
    <col min="1" max="1" width="3.42578125" style="1" customWidth="1"/>
    <col min="2" max="2" width="8" style="1" customWidth="1"/>
    <col min="3" max="3" width="4.7109375" style="1" customWidth="1"/>
    <col min="4" max="4" width="6" style="1" customWidth="1"/>
    <col min="5" max="5" width="5.5703125" style="1" customWidth="1"/>
    <col min="6" max="6" width="4.5703125" style="1" customWidth="1"/>
    <col min="7" max="7" width="3.85546875" style="1" customWidth="1"/>
    <col min="8" max="8" width="4.7109375" style="1" customWidth="1"/>
    <col min="9" max="9" width="5.28515625" style="1" customWidth="1"/>
    <col min="10" max="13" width="3.85546875" style="1" customWidth="1"/>
    <col min="14" max="14" width="4" style="1" customWidth="1"/>
    <col min="15" max="15" width="4.28515625" style="1" customWidth="1"/>
    <col min="16" max="17" width="6.7109375" style="1" customWidth="1"/>
    <col min="18" max="19" width="4.7109375" style="1" customWidth="1"/>
    <col min="20" max="21" width="4" style="1" customWidth="1"/>
    <col min="22" max="22" width="8.7109375" style="1" customWidth="1"/>
    <col min="23" max="23" width="4.28515625" style="1" customWidth="1"/>
    <col min="24" max="24" width="4.42578125" style="1" customWidth="1"/>
    <col min="25" max="25" width="4.7109375" style="2" customWidth="1"/>
    <col min="26" max="26" width="4.28515625" style="1" customWidth="1"/>
    <col min="27" max="27" width="3.85546875" style="1" customWidth="1"/>
    <col min="28" max="28" width="6.7109375" style="1" customWidth="1"/>
    <col min="29" max="29" width="6.42578125" style="1" customWidth="1"/>
    <col min="30" max="30" width="6.7109375" style="1" customWidth="1"/>
    <col min="31" max="31" width="4.85546875" style="1" customWidth="1"/>
    <col min="32" max="32" width="4.42578125" style="1" customWidth="1"/>
    <col min="33" max="33" width="4.7109375" style="1" customWidth="1"/>
    <col min="34" max="34" width="5" style="1" customWidth="1"/>
    <col min="35" max="35" width="4.42578125" style="1" customWidth="1"/>
    <col min="36" max="36" width="2.7109375" style="1" customWidth="1"/>
    <col min="37" max="37" width="7.7109375" style="1" customWidth="1"/>
    <col min="38" max="16384" width="9.140625" style="1"/>
  </cols>
  <sheetData>
    <row r="1" spans="1:38" x14ac:dyDescent="0.4">
      <c r="A1" s="345" t="s">
        <v>52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3"/>
    </row>
    <row r="2" spans="1:38" x14ac:dyDescent="0.4">
      <c r="A2" s="345" t="s">
        <v>51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3"/>
    </row>
    <row r="3" spans="1:38" ht="21" x14ac:dyDescent="0.45">
      <c r="A3" s="344" t="s">
        <v>50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3"/>
    </row>
    <row r="4" spans="1:38" s="197" customFormat="1" ht="6" customHeight="1" x14ac:dyDescent="0.4">
      <c r="B4" s="342"/>
      <c r="Y4" s="341"/>
    </row>
    <row r="5" spans="1:38" s="197" customFormat="1" x14ac:dyDescent="0.4">
      <c r="A5" s="340" t="s">
        <v>49</v>
      </c>
      <c r="B5" s="340" t="s">
        <v>48</v>
      </c>
      <c r="C5" s="332" t="s">
        <v>47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9"/>
      <c r="AL5" s="1"/>
    </row>
    <row r="6" spans="1:38" x14ac:dyDescent="0.4">
      <c r="A6" s="318"/>
      <c r="B6" s="318"/>
      <c r="C6" s="332" t="s">
        <v>24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9"/>
      <c r="Z6" s="338" t="s">
        <v>22</v>
      </c>
      <c r="AA6" s="337"/>
      <c r="AB6" s="337"/>
      <c r="AC6" s="337"/>
      <c r="AD6" s="336"/>
      <c r="AE6" s="334" t="s">
        <v>20</v>
      </c>
      <c r="AF6" s="335"/>
      <c r="AG6" s="333"/>
      <c r="AH6" s="306" t="s">
        <v>0</v>
      </c>
      <c r="AI6" s="334" t="s">
        <v>46</v>
      </c>
      <c r="AJ6" s="333"/>
      <c r="AK6" s="197"/>
    </row>
    <row r="7" spans="1:38" x14ac:dyDescent="0.4">
      <c r="A7" s="318"/>
      <c r="B7" s="318"/>
      <c r="C7" s="332" t="s">
        <v>44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0"/>
      <c r="O7" s="330"/>
      <c r="P7" s="330"/>
      <c r="Q7" s="330"/>
      <c r="R7" s="330"/>
      <c r="S7" s="330"/>
      <c r="T7" s="330"/>
      <c r="U7" s="330"/>
      <c r="V7" s="329"/>
      <c r="W7" s="328" t="s">
        <v>45</v>
      </c>
      <c r="X7" s="327"/>
      <c r="Y7" s="326"/>
      <c r="Z7" s="325" t="s">
        <v>44</v>
      </c>
      <c r="AA7" s="324"/>
      <c r="AB7" s="323"/>
      <c r="AC7" s="322"/>
      <c r="AD7" s="322"/>
      <c r="AE7" s="320"/>
      <c r="AF7" s="321"/>
      <c r="AG7" s="319"/>
      <c r="AH7" s="297"/>
      <c r="AI7" s="320"/>
      <c r="AJ7" s="319"/>
      <c r="AK7" s="197"/>
    </row>
    <row r="8" spans="1:38" x14ac:dyDescent="0.4">
      <c r="A8" s="318"/>
      <c r="B8" s="318"/>
      <c r="C8" s="170" t="s">
        <v>43</v>
      </c>
      <c r="D8" s="317"/>
      <c r="E8" s="317"/>
      <c r="F8" s="317"/>
      <c r="G8" s="169"/>
      <c r="H8" s="316" t="s">
        <v>42</v>
      </c>
      <c r="I8" s="315"/>
      <c r="J8" s="315"/>
      <c r="K8" s="315"/>
      <c r="L8" s="314"/>
      <c r="M8" s="313" t="s">
        <v>41</v>
      </c>
      <c r="N8" s="312"/>
      <c r="O8" s="312"/>
      <c r="P8" s="311"/>
      <c r="Q8" s="310"/>
      <c r="R8" s="309" t="s">
        <v>40</v>
      </c>
      <c r="S8" s="308"/>
      <c r="T8" s="308"/>
      <c r="U8" s="307"/>
      <c r="V8" s="306" t="s">
        <v>0</v>
      </c>
      <c r="W8" s="305"/>
      <c r="X8" s="304"/>
      <c r="Y8" s="303"/>
      <c r="Z8" s="302"/>
      <c r="AA8" s="301"/>
      <c r="AB8" s="300"/>
      <c r="AC8" s="299"/>
      <c r="AD8" s="299"/>
      <c r="AE8" s="296"/>
      <c r="AF8" s="298"/>
      <c r="AG8" s="295"/>
      <c r="AH8" s="297"/>
      <c r="AI8" s="296"/>
      <c r="AJ8" s="295"/>
      <c r="AK8" s="197"/>
    </row>
    <row r="9" spans="1:38" x14ac:dyDescent="0.4">
      <c r="A9" s="294"/>
      <c r="B9" s="294"/>
      <c r="C9" s="293" t="s">
        <v>39</v>
      </c>
      <c r="D9" s="292" t="s">
        <v>38</v>
      </c>
      <c r="E9" s="291" t="s">
        <v>0</v>
      </c>
      <c r="F9" s="290">
        <v>300</v>
      </c>
      <c r="G9" s="289">
        <v>600</v>
      </c>
      <c r="H9" s="288" t="s">
        <v>39</v>
      </c>
      <c r="I9" s="287" t="s">
        <v>38</v>
      </c>
      <c r="J9" s="286" t="s">
        <v>0</v>
      </c>
      <c r="K9" s="285">
        <v>400</v>
      </c>
      <c r="L9" s="284">
        <v>700</v>
      </c>
      <c r="M9" s="283" t="s">
        <v>39</v>
      </c>
      <c r="N9" s="282" t="s">
        <v>38</v>
      </c>
      <c r="O9" s="281" t="s">
        <v>0</v>
      </c>
      <c r="P9" s="280">
        <v>500</v>
      </c>
      <c r="Q9" s="280">
        <v>800</v>
      </c>
      <c r="R9" s="278" t="s">
        <v>39</v>
      </c>
      <c r="S9" s="278" t="s">
        <v>38</v>
      </c>
      <c r="T9" s="279" t="s">
        <v>0</v>
      </c>
      <c r="U9" s="278">
        <v>700</v>
      </c>
      <c r="V9" s="267"/>
      <c r="W9" s="277" t="s">
        <v>39</v>
      </c>
      <c r="X9" s="277" t="s">
        <v>38</v>
      </c>
      <c r="Y9" s="276" t="s">
        <v>0</v>
      </c>
      <c r="Z9" s="275" t="s">
        <v>39</v>
      </c>
      <c r="AA9" s="274" t="s">
        <v>38</v>
      </c>
      <c r="AB9" s="273" t="s">
        <v>0</v>
      </c>
      <c r="AC9" s="272">
        <v>500</v>
      </c>
      <c r="AD9" s="271">
        <v>800</v>
      </c>
      <c r="AE9" s="270" t="s">
        <v>39</v>
      </c>
      <c r="AF9" s="269" t="s">
        <v>38</v>
      </c>
      <c r="AG9" s="268" t="s">
        <v>0</v>
      </c>
      <c r="AH9" s="267"/>
      <c r="AI9" s="199"/>
      <c r="AJ9" s="253"/>
      <c r="AK9" s="197"/>
    </row>
    <row r="10" spans="1:38" x14ac:dyDescent="0.4">
      <c r="A10" s="255">
        <v>1</v>
      </c>
      <c r="B10" s="266" t="s">
        <v>33</v>
      </c>
      <c r="C10" s="265">
        <v>24</v>
      </c>
      <c r="D10" s="254">
        <v>24</v>
      </c>
      <c r="E10" s="264">
        <f>SUM(C10:D10)</f>
        <v>48</v>
      </c>
      <c r="F10" s="251">
        <v>48</v>
      </c>
      <c r="G10" s="263"/>
      <c r="H10" s="262">
        <v>8</v>
      </c>
      <c r="I10" s="254">
        <v>9</v>
      </c>
      <c r="J10" s="225">
        <f>SUM(H10:I10)</f>
        <v>17</v>
      </c>
      <c r="K10" s="249">
        <v>17</v>
      </c>
      <c r="L10" s="248"/>
      <c r="M10" s="255">
        <v>5</v>
      </c>
      <c r="N10" s="261">
        <v>7</v>
      </c>
      <c r="O10" s="246">
        <f>SUM(M10:N10)</f>
        <v>12</v>
      </c>
      <c r="P10" s="245">
        <v>12</v>
      </c>
      <c r="Q10" s="245"/>
      <c r="R10" s="260">
        <v>0</v>
      </c>
      <c r="S10" s="259">
        <v>2</v>
      </c>
      <c r="T10" s="242">
        <f>R10+S10</f>
        <v>2</v>
      </c>
      <c r="U10" s="241">
        <v>2</v>
      </c>
      <c r="V10" s="240">
        <f>E10+J10+O10+T10</f>
        <v>79</v>
      </c>
      <c r="W10" s="258">
        <v>0</v>
      </c>
      <c r="X10" s="257">
        <v>2</v>
      </c>
      <c r="Y10" s="237">
        <f>SUM(W10:X10)</f>
        <v>2</v>
      </c>
      <c r="Z10" s="255">
        <v>16</v>
      </c>
      <c r="AA10" s="256">
        <v>17</v>
      </c>
      <c r="AB10" s="235">
        <f>SUM(Z10:AA10)</f>
        <v>33</v>
      </c>
      <c r="AC10" s="234">
        <v>12</v>
      </c>
      <c r="AD10" s="233">
        <f>AB10-AC10</f>
        <v>21</v>
      </c>
      <c r="AE10" s="255">
        <v>0</v>
      </c>
      <c r="AF10" s="254">
        <v>0</v>
      </c>
      <c r="AG10" s="231">
        <f>AE10+AF10</f>
        <v>0</v>
      </c>
      <c r="AH10" s="230">
        <f>V10+AB10+AG10</f>
        <v>112</v>
      </c>
      <c r="AI10" s="199"/>
      <c r="AJ10" s="253"/>
      <c r="AK10" s="197"/>
    </row>
    <row r="11" spans="1:38" x14ac:dyDescent="0.4">
      <c r="A11" s="232">
        <v>2</v>
      </c>
      <c r="B11" s="228" t="s">
        <v>37</v>
      </c>
      <c r="C11" s="227">
        <v>15</v>
      </c>
      <c r="D11" s="226">
        <v>11</v>
      </c>
      <c r="E11" s="225">
        <f>SUM(C11:D11)</f>
        <v>26</v>
      </c>
      <c r="F11" s="251">
        <v>26</v>
      </c>
      <c r="G11" s="250"/>
      <c r="H11" s="227">
        <v>4</v>
      </c>
      <c r="I11" s="226">
        <v>5</v>
      </c>
      <c r="J11" s="225">
        <f>SUM(H11:I11)</f>
        <v>9</v>
      </c>
      <c r="K11" s="249">
        <v>9</v>
      </c>
      <c r="L11" s="248"/>
      <c r="M11" s="232">
        <v>3</v>
      </c>
      <c r="N11" s="247">
        <v>5</v>
      </c>
      <c r="O11" s="246">
        <f>SUM(M11:N11)</f>
        <v>8</v>
      </c>
      <c r="P11" s="245">
        <v>8</v>
      </c>
      <c r="Q11" s="245"/>
      <c r="R11" s="244">
        <v>0</v>
      </c>
      <c r="S11" s="243">
        <v>0</v>
      </c>
      <c r="T11" s="242">
        <v>0</v>
      </c>
      <c r="U11" s="241">
        <v>0</v>
      </c>
      <c r="V11" s="240">
        <f>E11+J11+O11+T11</f>
        <v>43</v>
      </c>
      <c r="W11" s="239">
        <v>1</v>
      </c>
      <c r="X11" s="238">
        <v>2</v>
      </c>
      <c r="Y11" s="237">
        <f>SUM(W11:X11)</f>
        <v>3</v>
      </c>
      <c r="Z11" s="232">
        <v>12</v>
      </c>
      <c r="AA11" s="236">
        <v>16</v>
      </c>
      <c r="AB11" s="235">
        <f>SUM(Z11:AA11)</f>
        <v>28</v>
      </c>
      <c r="AC11" s="234">
        <v>12</v>
      </c>
      <c r="AD11" s="233">
        <f>AB11-AC11</f>
        <v>16</v>
      </c>
      <c r="AE11" s="232">
        <v>1</v>
      </c>
      <c r="AF11" s="226">
        <v>2</v>
      </c>
      <c r="AG11" s="231">
        <f>AE11+AF11</f>
        <v>3</v>
      </c>
      <c r="AH11" s="230">
        <f>V11+AB11+AG11</f>
        <v>74</v>
      </c>
      <c r="AI11" s="199"/>
      <c r="AJ11" s="198"/>
      <c r="AK11" s="197"/>
    </row>
    <row r="12" spans="1:38" x14ac:dyDescent="0.4">
      <c r="A12" s="232">
        <v>3</v>
      </c>
      <c r="B12" s="228" t="s">
        <v>36</v>
      </c>
      <c r="C12" s="227">
        <v>10</v>
      </c>
      <c r="D12" s="226">
        <v>18</v>
      </c>
      <c r="E12" s="225">
        <f>SUM(C12:D12)</f>
        <v>28</v>
      </c>
      <c r="F12" s="251">
        <v>28</v>
      </c>
      <c r="G12" s="250"/>
      <c r="H12" s="227">
        <v>7</v>
      </c>
      <c r="I12" s="226">
        <v>10</v>
      </c>
      <c r="J12" s="225">
        <f>SUM(H12:I12)</f>
        <v>17</v>
      </c>
      <c r="K12" s="249">
        <v>17</v>
      </c>
      <c r="L12" s="248"/>
      <c r="M12" s="232">
        <v>7</v>
      </c>
      <c r="N12" s="247">
        <v>6</v>
      </c>
      <c r="O12" s="246">
        <f>SUM(M12:N12)</f>
        <v>13</v>
      </c>
      <c r="P12" s="245">
        <v>13</v>
      </c>
      <c r="Q12" s="245"/>
      <c r="R12" s="244">
        <v>0</v>
      </c>
      <c r="S12" s="243">
        <v>0</v>
      </c>
      <c r="T12" s="242">
        <f>R12+S12</f>
        <v>0</v>
      </c>
      <c r="U12" s="241">
        <v>0</v>
      </c>
      <c r="V12" s="240">
        <f>E12+J12+O12+T12</f>
        <v>58</v>
      </c>
      <c r="W12" s="239">
        <v>1</v>
      </c>
      <c r="X12" s="238">
        <v>1</v>
      </c>
      <c r="Y12" s="237">
        <f>SUM(W12:X12)</f>
        <v>2</v>
      </c>
      <c r="Z12" s="232">
        <v>7</v>
      </c>
      <c r="AA12" s="236">
        <v>10</v>
      </c>
      <c r="AB12" s="235">
        <f>SUM(Z12:AA12)</f>
        <v>17</v>
      </c>
      <c r="AC12" s="234">
        <v>3</v>
      </c>
      <c r="AD12" s="233">
        <f>AB12-AC12</f>
        <v>14</v>
      </c>
      <c r="AE12" s="232">
        <v>0</v>
      </c>
      <c r="AF12" s="226">
        <v>1</v>
      </c>
      <c r="AG12" s="231">
        <f>AE12+AF12</f>
        <v>1</v>
      </c>
      <c r="AH12" s="230">
        <f>V12+AB12+AG12</f>
        <v>76</v>
      </c>
      <c r="AI12" s="199"/>
      <c r="AJ12" s="198"/>
      <c r="AK12" s="197"/>
    </row>
    <row r="13" spans="1:38" x14ac:dyDescent="0.4">
      <c r="A13" s="232">
        <v>4</v>
      </c>
      <c r="B13" s="228" t="s">
        <v>35</v>
      </c>
      <c r="C13" s="227">
        <v>9</v>
      </c>
      <c r="D13" s="226">
        <v>11</v>
      </c>
      <c r="E13" s="225">
        <f>SUM(C13:D13)</f>
        <v>20</v>
      </c>
      <c r="F13" s="251">
        <v>20</v>
      </c>
      <c r="G13" s="250"/>
      <c r="H13" s="227">
        <v>5</v>
      </c>
      <c r="I13" s="226">
        <v>5</v>
      </c>
      <c r="J13" s="225">
        <f>SUM(H13:I13)</f>
        <v>10</v>
      </c>
      <c r="K13" s="249">
        <v>10</v>
      </c>
      <c r="L13" s="248"/>
      <c r="M13" s="232">
        <v>0</v>
      </c>
      <c r="N13" s="247">
        <v>2</v>
      </c>
      <c r="O13" s="246">
        <f>SUM(M13:N13)</f>
        <v>2</v>
      </c>
      <c r="P13" s="245">
        <v>2</v>
      </c>
      <c r="Q13" s="245"/>
      <c r="R13" s="244">
        <v>0</v>
      </c>
      <c r="S13" s="243">
        <v>0</v>
      </c>
      <c r="T13" s="242">
        <f>R13+S13</f>
        <v>0</v>
      </c>
      <c r="U13" s="241">
        <v>0</v>
      </c>
      <c r="V13" s="240">
        <f>E13+J13+O13+T13</f>
        <v>32</v>
      </c>
      <c r="W13" s="239">
        <v>0</v>
      </c>
      <c r="X13" s="238">
        <v>0</v>
      </c>
      <c r="Y13" s="237">
        <f>SUM(W13:X13)</f>
        <v>0</v>
      </c>
      <c r="Z13" s="232">
        <v>1</v>
      </c>
      <c r="AA13" s="236">
        <v>6</v>
      </c>
      <c r="AB13" s="235">
        <f>SUM(Z13:AA13)</f>
        <v>7</v>
      </c>
      <c r="AC13" s="234">
        <v>3</v>
      </c>
      <c r="AD13" s="233">
        <f>AB13-AC13</f>
        <v>4</v>
      </c>
      <c r="AE13" s="232">
        <v>0</v>
      </c>
      <c r="AF13" s="226">
        <v>1</v>
      </c>
      <c r="AG13" s="231">
        <f>AE13+AF13</f>
        <v>1</v>
      </c>
      <c r="AH13" s="230">
        <f>V13+AB13+AG13</f>
        <v>40</v>
      </c>
      <c r="AI13" s="199"/>
      <c r="AJ13" s="198"/>
      <c r="AK13" s="197"/>
    </row>
    <row r="14" spans="1:38" x14ac:dyDescent="0.4">
      <c r="A14" s="232">
        <v>5</v>
      </c>
      <c r="B14" s="228" t="s">
        <v>34</v>
      </c>
      <c r="C14" s="227">
        <v>26</v>
      </c>
      <c r="D14" s="226">
        <v>35</v>
      </c>
      <c r="E14" s="225">
        <f>SUM(C14:D14)</f>
        <v>61</v>
      </c>
      <c r="F14" s="251">
        <v>60</v>
      </c>
      <c r="G14" s="250">
        <v>1</v>
      </c>
      <c r="H14" s="227">
        <v>12</v>
      </c>
      <c r="I14" s="226">
        <v>15</v>
      </c>
      <c r="J14" s="225">
        <f>SUM(H14:I14)</f>
        <v>27</v>
      </c>
      <c r="K14" s="249">
        <v>26</v>
      </c>
      <c r="L14" s="248">
        <v>1</v>
      </c>
      <c r="M14" s="232">
        <v>8</v>
      </c>
      <c r="N14" s="247">
        <v>9</v>
      </c>
      <c r="O14" s="246">
        <f>SUM(M14:N14)</f>
        <v>17</v>
      </c>
      <c r="P14" s="245">
        <v>16</v>
      </c>
      <c r="Q14" s="245">
        <v>1</v>
      </c>
      <c r="R14" s="244">
        <v>1</v>
      </c>
      <c r="S14" s="243">
        <v>2</v>
      </c>
      <c r="T14" s="242">
        <f>R14+S14</f>
        <v>3</v>
      </c>
      <c r="U14" s="241">
        <v>3</v>
      </c>
      <c r="V14" s="240">
        <f>E14+J14+O14+T14</f>
        <v>108</v>
      </c>
      <c r="W14" s="239">
        <v>2</v>
      </c>
      <c r="X14" s="238">
        <v>1</v>
      </c>
      <c r="Y14" s="237">
        <f>SUM(W14:X14)</f>
        <v>3</v>
      </c>
      <c r="Z14" s="232">
        <v>13</v>
      </c>
      <c r="AA14" s="236">
        <v>15</v>
      </c>
      <c r="AB14" s="235">
        <f>SUM(Z14:AA14)</f>
        <v>28</v>
      </c>
      <c r="AC14" s="234">
        <v>7</v>
      </c>
      <c r="AD14" s="233">
        <f>AB14-AC14</f>
        <v>21</v>
      </c>
      <c r="AE14" s="232">
        <v>1</v>
      </c>
      <c r="AF14" s="226">
        <v>0</v>
      </c>
      <c r="AG14" s="231">
        <f>AE14+AF14</f>
        <v>1</v>
      </c>
      <c r="AH14" s="230">
        <f>V14+AB14+AG14</f>
        <v>137</v>
      </c>
      <c r="AI14" s="199"/>
      <c r="AJ14" s="198"/>
      <c r="AK14" s="197"/>
    </row>
    <row r="15" spans="1:38" x14ac:dyDescent="0.4">
      <c r="A15" s="232">
        <v>6</v>
      </c>
      <c r="B15" s="228" t="s">
        <v>33</v>
      </c>
      <c r="C15" s="227">
        <v>15</v>
      </c>
      <c r="D15" s="226">
        <v>22</v>
      </c>
      <c r="E15" s="225">
        <f>SUM(C15:D15)</f>
        <v>37</v>
      </c>
      <c r="F15" s="251">
        <v>37</v>
      </c>
      <c r="G15" s="250"/>
      <c r="H15" s="227">
        <v>15</v>
      </c>
      <c r="I15" s="226">
        <v>20</v>
      </c>
      <c r="J15" s="225">
        <f>SUM(H15:I15)</f>
        <v>35</v>
      </c>
      <c r="K15" s="249">
        <v>35</v>
      </c>
      <c r="L15" s="248"/>
      <c r="M15" s="232">
        <v>8</v>
      </c>
      <c r="N15" s="247">
        <v>11</v>
      </c>
      <c r="O15" s="246">
        <f>SUM(M15:N15)</f>
        <v>19</v>
      </c>
      <c r="P15" s="245">
        <v>19</v>
      </c>
      <c r="Q15" s="245"/>
      <c r="R15" s="244">
        <v>0</v>
      </c>
      <c r="S15" s="243">
        <v>1</v>
      </c>
      <c r="T15" s="242">
        <f>R15+S15</f>
        <v>1</v>
      </c>
      <c r="U15" s="241">
        <v>1</v>
      </c>
      <c r="V15" s="240">
        <f>E15+J15+O15+T15</f>
        <v>92</v>
      </c>
      <c r="W15" s="239">
        <v>1</v>
      </c>
      <c r="X15" s="238">
        <v>4</v>
      </c>
      <c r="Y15" s="237">
        <f>SUM(W15:X15)</f>
        <v>5</v>
      </c>
      <c r="Z15" s="232">
        <v>13</v>
      </c>
      <c r="AA15" s="236">
        <v>28</v>
      </c>
      <c r="AB15" s="235">
        <f>SUM(Z15:AA15)</f>
        <v>41</v>
      </c>
      <c r="AC15" s="234">
        <v>11</v>
      </c>
      <c r="AD15" s="233">
        <v>30</v>
      </c>
      <c r="AE15" s="232">
        <v>0</v>
      </c>
      <c r="AF15" s="226">
        <v>0</v>
      </c>
      <c r="AG15" s="231">
        <f>AE15+AF15</f>
        <v>0</v>
      </c>
      <c r="AH15" s="230">
        <f>V15+AB15+AG15</f>
        <v>133</v>
      </c>
      <c r="AI15" s="199"/>
      <c r="AJ15" s="198"/>
      <c r="AK15" s="197"/>
    </row>
    <row r="16" spans="1:38" x14ac:dyDescent="0.4">
      <c r="A16" s="232">
        <v>7</v>
      </c>
      <c r="B16" s="228" t="s">
        <v>32</v>
      </c>
      <c r="C16" s="227">
        <v>25</v>
      </c>
      <c r="D16" s="252">
        <v>24</v>
      </c>
      <c r="E16" s="225">
        <f>SUM(C16:D16)</f>
        <v>49</v>
      </c>
      <c r="F16" s="251">
        <v>49</v>
      </c>
      <c r="G16" s="250"/>
      <c r="H16" s="227">
        <v>13</v>
      </c>
      <c r="I16" s="252">
        <v>25</v>
      </c>
      <c r="J16" s="225">
        <f>SUM(H16:I16)</f>
        <v>38</v>
      </c>
      <c r="K16" s="249">
        <v>38</v>
      </c>
      <c r="L16" s="248"/>
      <c r="M16" s="232">
        <v>6</v>
      </c>
      <c r="N16" s="247">
        <v>9</v>
      </c>
      <c r="O16" s="246">
        <f>SUM(M16:N16)</f>
        <v>15</v>
      </c>
      <c r="P16" s="245">
        <v>15</v>
      </c>
      <c r="Q16" s="245"/>
      <c r="R16" s="244">
        <v>0</v>
      </c>
      <c r="S16" s="243">
        <v>0</v>
      </c>
      <c r="T16" s="242">
        <f>R16+S16</f>
        <v>0</v>
      </c>
      <c r="U16" s="241">
        <v>0</v>
      </c>
      <c r="V16" s="240">
        <f>E16+J16+O16+T16</f>
        <v>102</v>
      </c>
      <c r="W16" s="239">
        <v>4</v>
      </c>
      <c r="X16" s="238">
        <v>3</v>
      </c>
      <c r="Y16" s="237">
        <f>SUM(W16:X16)</f>
        <v>7</v>
      </c>
      <c r="Z16" s="232">
        <v>7</v>
      </c>
      <c r="AA16" s="236">
        <v>9</v>
      </c>
      <c r="AB16" s="235">
        <f>SUM(Z16:AA16)</f>
        <v>16</v>
      </c>
      <c r="AC16" s="234">
        <v>9</v>
      </c>
      <c r="AD16" s="233">
        <v>7</v>
      </c>
      <c r="AE16" s="232">
        <v>1</v>
      </c>
      <c r="AF16" s="226">
        <v>1</v>
      </c>
      <c r="AG16" s="231">
        <f>AE16+AF16</f>
        <v>2</v>
      </c>
      <c r="AH16" s="230">
        <f>V16+AB16+AG16</f>
        <v>120</v>
      </c>
      <c r="AI16" s="199"/>
      <c r="AJ16" s="198"/>
      <c r="AK16" s="197"/>
    </row>
    <row r="17" spans="1:37" x14ac:dyDescent="0.4">
      <c r="A17" s="232">
        <v>8</v>
      </c>
      <c r="B17" s="228" t="s">
        <v>31</v>
      </c>
      <c r="C17" s="227">
        <v>13</v>
      </c>
      <c r="D17" s="226">
        <v>15</v>
      </c>
      <c r="E17" s="225">
        <f>SUM(C17:D17)</f>
        <v>28</v>
      </c>
      <c r="F17" s="251">
        <v>28</v>
      </c>
      <c r="G17" s="250"/>
      <c r="H17" s="227">
        <v>4</v>
      </c>
      <c r="I17" s="226">
        <v>4</v>
      </c>
      <c r="J17" s="225">
        <f>SUM(H17:I17)</f>
        <v>8</v>
      </c>
      <c r="K17" s="249">
        <v>8</v>
      </c>
      <c r="L17" s="248"/>
      <c r="M17" s="232">
        <v>3</v>
      </c>
      <c r="N17" s="247">
        <v>8</v>
      </c>
      <c r="O17" s="246">
        <f>SUM(M17:N17)</f>
        <v>11</v>
      </c>
      <c r="P17" s="245">
        <v>11</v>
      </c>
      <c r="Q17" s="245"/>
      <c r="R17" s="244">
        <v>0</v>
      </c>
      <c r="S17" s="243">
        <v>0</v>
      </c>
      <c r="T17" s="242">
        <f>R17+S17</f>
        <v>0</v>
      </c>
      <c r="U17" s="241">
        <v>0</v>
      </c>
      <c r="V17" s="240">
        <f>E17+J17+O17+T17</f>
        <v>47</v>
      </c>
      <c r="W17" s="239">
        <v>0</v>
      </c>
      <c r="X17" s="238">
        <v>1</v>
      </c>
      <c r="Y17" s="237">
        <f>SUM(W17:X17)</f>
        <v>1</v>
      </c>
      <c r="Z17" s="232">
        <v>13</v>
      </c>
      <c r="AA17" s="236">
        <v>12</v>
      </c>
      <c r="AB17" s="235">
        <f>SUM(Z17:AA17)</f>
        <v>25</v>
      </c>
      <c r="AC17" s="234">
        <v>15</v>
      </c>
      <c r="AD17" s="233">
        <f>AB17-AC17</f>
        <v>10</v>
      </c>
      <c r="AE17" s="232">
        <v>0</v>
      </c>
      <c r="AF17" s="226">
        <v>0</v>
      </c>
      <c r="AG17" s="231">
        <f>AE17+AF17</f>
        <v>0</v>
      </c>
      <c r="AH17" s="230">
        <f>V17+AB17+AG17</f>
        <v>72</v>
      </c>
      <c r="AI17" s="199"/>
      <c r="AJ17" s="198"/>
      <c r="AK17" s="197"/>
    </row>
    <row r="18" spans="1:37" x14ac:dyDescent="0.4">
      <c r="A18" s="232">
        <v>9</v>
      </c>
      <c r="B18" s="228" t="s">
        <v>30</v>
      </c>
      <c r="C18" s="227">
        <v>12</v>
      </c>
      <c r="D18" s="226">
        <v>16</v>
      </c>
      <c r="E18" s="225">
        <f>SUM(C18:D18)</f>
        <v>28</v>
      </c>
      <c r="F18" s="251">
        <v>28</v>
      </c>
      <c r="G18" s="250"/>
      <c r="H18" s="227">
        <v>8</v>
      </c>
      <c r="I18" s="226">
        <v>11</v>
      </c>
      <c r="J18" s="225">
        <f>SUM(H18:I18)</f>
        <v>19</v>
      </c>
      <c r="K18" s="249">
        <v>19</v>
      </c>
      <c r="L18" s="248"/>
      <c r="M18" s="232">
        <v>4</v>
      </c>
      <c r="N18" s="247">
        <v>7</v>
      </c>
      <c r="O18" s="246">
        <f>SUM(M18:N18)</f>
        <v>11</v>
      </c>
      <c r="P18" s="245">
        <v>11</v>
      </c>
      <c r="Q18" s="245"/>
      <c r="R18" s="244">
        <v>0</v>
      </c>
      <c r="S18" s="243">
        <v>1</v>
      </c>
      <c r="T18" s="242">
        <f>R18+S18</f>
        <v>1</v>
      </c>
      <c r="U18" s="241">
        <v>1</v>
      </c>
      <c r="V18" s="240">
        <f>E18+J18+O18+T18</f>
        <v>59</v>
      </c>
      <c r="W18" s="239">
        <v>1</v>
      </c>
      <c r="X18" s="238">
        <v>0</v>
      </c>
      <c r="Y18" s="237">
        <f>SUM(W18:X18)</f>
        <v>1</v>
      </c>
      <c r="Z18" s="232">
        <v>8</v>
      </c>
      <c r="AA18" s="236">
        <v>17</v>
      </c>
      <c r="AB18" s="235">
        <f>SUM(Z18:AA18)</f>
        <v>25</v>
      </c>
      <c r="AC18" s="234">
        <v>10</v>
      </c>
      <c r="AD18" s="233">
        <f>AB18-AC18</f>
        <v>15</v>
      </c>
      <c r="AE18" s="232">
        <v>0</v>
      </c>
      <c r="AF18" s="226">
        <v>0</v>
      </c>
      <c r="AG18" s="231">
        <f>AE18+AF18</f>
        <v>0</v>
      </c>
      <c r="AH18" s="230">
        <f>V18+AB18+AG18</f>
        <v>84</v>
      </c>
      <c r="AI18" s="199"/>
      <c r="AJ18" s="198"/>
      <c r="AK18" s="197"/>
    </row>
    <row r="19" spans="1:37" x14ac:dyDescent="0.4">
      <c r="A19" s="229">
        <v>10</v>
      </c>
      <c r="B19" s="228" t="s">
        <v>29</v>
      </c>
      <c r="C19" s="227">
        <v>10</v>
      </c>
      <c r="D19" s="226">
        <v>14</v>
      </c>
      <c r="E19" s="225">
        <f>SUM(C19:D19)</f>
        <v>24</v>
      </c>
      <c r="F19" s="224">
        <v>24</v>
      </c>
      <c r="G19" s="223"/>
      <c r="H19" s="222">
        <v>7</v>
      </c>
      <c r="I19" s="202">
        <v>9</v>
      </c>
      <c r="J19" s="221">
        <f>SUM(H19:I19)</f>
        <v>16</v>
      </c>
      <c r="K19" s="220">
        <v>16</v>
      </c>
      <c r="L19" s="219"/>
      <c r="M19" s="203">
        <v>3</v>
      </c>
      <c r="N19" s="218">
        <v>2</v>
      </c>
      <c r="O19" s="217">
        <f>SUM(M19:N19)</f>
        <v>5</v>
      </c>
      <c r="P19" s="216">
        <v>5</v>
      </c>
      <c r="Q19" s="216"/>
      <c r="R19" s="215">
        <v>0</v>
      </c>
      <c r="S19" s="214">
        <v>2</v>
      </c>
      <c r="T19" s="213">
        <f>R19+S19</f>
        <v>2</v>
      </c>
      <c r="U19" s="212">
        <v>2</v>
      </c>
      <c r="V19" s="211">
        <f>E19+J19+O19+T19</f>
        <v>47</v>
      </c>
      <c r="W19" s="210">
        <v>1</v>
      </c>
      <c r="X19" s="209">
        <v>2</v>
      </c>
      <c r="Y19" s="208">
        <f>SUM(W19:X19)</f>
        <v>3</v>
      </c>
      <c r="Z19" s="203">
        <v>9</v>
      </c>
      <c r="AA19" s="207">
        <v>14</v>
      </c>
      <c r="AB19" s="206">
        <f>SUM(Z19:AA19)</f>
        <v>23</v>
      </c>
      <c r="AC19" s="205">
        <v>11</v>
      </c>
      <c r="AD19" s="204">
        <f>AB19-AC19</f>
        <v>12</v>
      </c>
      <c r="AE19" s="203">
        <v>0</v>
      </c>
      <c r="AF19" s="202">
        <v>1</v>
      </c>
      <c r="AG19" s="201">
        <f>AE19+AF19</f>
        <v>1</v>
      </c>
      <c r="AH19" s="200">
        <f>V19+AB19+AG19</f>
        <v>71</v>
      </c>
      <c r="AI19" s="199"/>
      <c r="AJ19" s="198"/>
      <c r="AK19" s="197"/>
    </row>
    <row r="20" spans="1:37" s="173" customFormat="1" x14ac:dyDescent="0.4">
      <c r="A20" s="196" t="s">
        <v>0</v>
      </c>
      <c r="B20" s="195"/>
      <c r="C20" s="194">
        <f>SUM(C10:C19)</f>
        <v>159</v>
      </c>
      <c r="D20" s="194">
        <f>SUM(D10:D19)</f>
        <v>190</v>
      </c>
      <c r="E20" s="193">
        <f>SUM(C20:D20)</f>
        <v>349</v>
      </c>
      <c r="F20" s="192">
        <f>SUM(F10:F19)</f>
        <v>348</v>
      </c>
      <c r="G20" s="191">
        <f>SUM(G10:G19)</f>
        <v>1</v>
      </c>
      <c r="H20" s="178">
        <f>SUM(H10:H19)</f>
        <v>83</v>
      </c>
      <c r="I20" s="178">
        <f>SUM(I10:I19)</f>
        <v>113</v>
      </c>
      <c r="J20" s="177">
        <f>SUM(J10:J19)</f>
        <v>196</v>
      </c>
      <c r="K20" s="190">
        <f>SUM(K10:K19)</f>
        <v>195</v>
      </c>
      <c r="L20" s="189">
        <f>SUM(L10:L19)</f>
        <v>1</v>
      </c>
      <c r="M20" s="179">
        <f>SUM(M10:M19)</f>
        <v>47</v>
      </c>
      <c r="N20" s="178">
        <f>SUM(N10:N19)</f>
        <v>66</v>
      </c>
      <c r="O20" s="188">
        <f>SUM(O10:O19)</f>
        <v>113</v>
      </c>
      <c r="P20" s="187">
        <f>SUM(P10:P19)</f>
        <v>112</v>
      </c>
      <c r="Q20" s="186">
        <f>SUM(Q14:Q19)</f>
        <v>1</v>
      </c>
      <c r="R20" s="178">
        <f>SUM(R10:R19)</f>
        <v>1</v>
      </c>
      <c r="S20" s="178">
        <f>SUM(S10:S19)</f>
        <v>8</v>
      </c>
      <c r="T20" s="185">
        <f>SUM(T10:T19)</f>
        <v>9</v>
      </c>
      <c r="U20" s="184">
        <f>SUM(U10:U19)</f>
        <v>9</v>
      </c>
      <c r="V20" s="183">
        <f>SUM(V10:V19)</f>
        <v>667</v>
      </c>
      <c r="W20" s="178">
        <f>SUM(W10:W19)</f>
        <v>11</v>
      </c>
      <c r="X20" s="178">
        <f>SUM(X10:X19)</f>
        <v>16</v>
      </c>
      <c r="Y20" s="177">
        <f>SUM(Y10:Y19)</f>
        <v>27</v>
      </c>
      <c r="Z20" s="178">
        <f>SUM(Z10:Z19)</f>
        <v>99</v>
      </c>
      <c r="AA20" s="178">
        <f>SUM(AA10:AA19)</f>
        <v>144</v>
      </c>
      <c r="AB20" s="182">
        <f>SUM(AB10:AB19)</f>
        <v>243</v>
      </c>
      <c r="AC20" s="181">
        <f>SUM(AC10:AC19)</f>
        <v>93</v>
      </c>
      <c r="AD20" s="180">
        <f>SUM(AD10:AD19)</f>
        <v>150</v>
      </c>
      <c r="AE20" s="179">
        <f>SUM(AE10:AE19)</f>
        <v>3</v>
      </c>
      <c r="AF20" s="178">
        <f>SUM(AF10:AF19)</f>
        <v>6</v>
      </c>
      <c r="AG20" s="177">
        <f>SUM(AG10:AG19)</f>
        <v>9</v>
      </c>
      <c r="AH20" s="176">
        <f>SUM(AH10:AH19)</f>
        <v>919</v>
      </c>
      <c r="AI20" s="175"/>
      <c r="AJ20" s="174"/>
      <c r="AK20" s="10"/>
    </row>
    <row r="21" spans="1:37" s="153" customFormat="1" x14ac:dyDescent="0.4">
      <c r="A21" s="172"/>
      <c r="B21" s="171"/>
      <c r="C21" s="24">
        <f>SUM(E10:E19)</f>
        <v>349</v>
      </c>
      <c r="D21" s="157"/>
      <c r="E21" s="23"/>
      <c r="F21" s="170">
        <f>F20+G20</f>
        <v>349</v>
      </c>
      <c r="G21" s="169"/>
      <c r="H21" s="24">
        <f>SUM(J10:J19)</f>
        <v>196</v>
      </c>
      <c r="I21" s="157"/>
      <c r="J21" s="23"/>
      <c r="K21" s="168">
        <f>K20+L20</f>
        <v>196</v>
      </c>
      <c r="L21" s="167"/>
      <c r="M21" s="24">
        <f>SUM(O10:O19)</f>
        <v>113</v>
      </c>
      <c r="N21" s="157"/>
      <c r="O21" s="23"/>
      <c r="P21" s="166">
        <f>P20+Q20</f>
        <v>113</v>
      </c>
      <c r="Q21" s="165"/>
      <c r="R21" s="157">
        <f>SUM(T10:T19)</f>
        <v>9</v>
      </c>
      <c r="S21" s="157"/>
      <c r="T21" s="23"/>
      <c r="U21" s="164"/>
      <c r="V21" s="163"/>
      <c r="W21" s="24">
        <f>SUM(Y10:Y19)</f>
        <v>27</v>
      </c>
      <c r="X21" s="157"/>
      <c r="Y21" s="23"/>
      <c r="Z21" s="162">
        <f>SUM(AB10:AB19)</f>
        <v>243</v>
      </c>
      <c r="AA21" s="161"/>
      <c r="AB21" s="160"/>
      <c r="AC21" s="159">
        <f>AC20+AD20</f>
        <v>243</v>
      </c>
      <c r="AD21" s="158"/>
      <c r="AE21" s="24">
        <f>SUM(AG10:AG19)</f>
        <v>9</v>
      </c>
      <c r="AF21" s="157"/>
      <c r="AG21" s="23"/>
      <c r="AH21" s="156"/>
      <c r="AI21" s="156"/>
      <c r="AJ21" s="155"/>
      <c r="AK21" s="154"/>
    </row>
    <row r="22" spans="1:37" s="132" customFormat="1" ht="23.25" x14ac:dyDescent="0.5">
      <c r="A22" s="152" t="s">
        <v>28</v>
      </c>
      <c r="B22" s="151"/>
      <c r="C22" s="137">
        <f>C21*600</f>
        <v>209400</v>
      </c>
      <c r="D22" s="137"/>
      <c r="E22" s="137"/>
      <c r="F22" s="150">
        <f>F20*300+600</f>
        <v>105000</v>
      </c>
      <c r="G22" s="149"/>
      <c r="H22" s="137">
        <f>H21*700</f>
        <v>137200</v>
      </c>
      <c r="I22" s="137"/>
      <c r="J22" s="137"/>
      <c r="K22" s="148">
        <f>K20*400+700</f>
        <v>78700</v>
      </c>
      <c r="L22" s="147"/>
      <c r="M22" s="137">
        <f>M21*800</f>
        <v>90400</v>
      </c>
      <c r="N22" s="137"/>
      <c r="O22" s="137"/>
      <c r="P22" s="146">
        <f>P20*500+800</f>
        <v>56800</v>
      </c>
      <c r="Q22" s="145"/>
      <c r="R22" s="140">
        <f>R21*1000</f>
        <v>9000</v>
      </c>
      <c r="S22" s="137"/>
      <c r="T22" s="137"/>
      <c r="U22" s="144">
        <f>U20*700</f>
        <v>6300</v>
      </c>
      <c r="V22" s="143">
        <f>SUM(C22:T22)</f>
        <v>686500</v>
      </c>
      <c r="W22" s="142">
        <f>SUM(W21*600)</f>
        <v>16200</v>
      </c>
      <c r="X22" s="141"/>
      <c r="Y22" s="140"/>
      <c r="Z22" s="139">
        <f>(Z21*800)</f>
        <v>194400</v>
      </c>
      <c r="AA22" s="139"/>
      <c r="AB22" s="139"/>
      <c r="AC22" s="138">
        <f>AC20*AC9</f>
        <v>46500</v>
      </c>
      <c r="AD22" s="138">
        <f>AD20*AD9</f>
        <v>120000</v>
      </c>
      <c r="AE22" s="137">
        <f>AE21*500</f>
        <v>4500</v>
      </c>
      <c r="AF22" s="137"/>
      <c r="AG22" s="137"/>
      <c r="AH22" s="136">
        <f>C22+H22+M22+R22+Z22</f>
        <v>640400</v>
      </c>
      <c r="AI22" s="135"/>
      <c r="AJ22" s="134"/>
      <c r="AK22" s="133"/>
    </row>
    <row r="23" spans="1:37" s="119" customFormat="1" ht="17.25" customHeight="1" x14ac:dyDescent="0.5">
      <c r="A23" s="131"/>
      <c r="B23" s="131"/>
      <c r="C23" s="130" t="s">
        <v>27</v>
      </c>
      <c r="D23" s="130"/>
      <c r="E23" s="130"/>
      <c r="F23" s="124">
        <f>C22-F22</f>
        <v>104400</v>
      </c>
      <c r="G23" s="124"/>
      <c r="H23" s="129"/>
      <c r="I23" s="129"/>
      <c r="J23" s="129"/>
      <c r="K23" s="124">
        <f>H22-K22</f>
        <v>58500</v>
      </c>
      <c r="L23" s="124"/>
      <c r="M23" s="129"/>
      <c r="N23" s="129"/>
      <c r="O23" s="129"/>
      <c r="P23" s="129">
        <f>M22-P22</f>
        <v>33600</v>
      </c>
      <c r="Q23" s="129"/>
      <c r="R23" s="129"/>
      <c r="S23" s="129"/>
      <c r="T23" s="129"/>
      <c r="U23" s="128">
        <f>R22-U22</f>
        <v>2700</v>
      </c>
      <c r="V23" s="127"/>
      <c r="W23" s="126"/>
      <c r="X23" s="126"/>
      <c r="Y23" s="126"/>
      <c r="Z23" s="125"/>
      <c r="AA23" s="125"/>
      <c r="AB23" s="125"/>
      <c r="AC23" s="124">
        <f>Z22-AD22-AC22</f>
        <v>27900</v>
      </c>
      <c r="AD23" s="124"/>
      <c r="AE23" s="123">
        <f>F23+K23+P23+U23+AC23</f>
        <v>227100</v>
      </c>
      <c r="AF23" s="123"/>
      <c r="AG23" s="123"/>
      <c r="AH23" s="121" t="s">
        <v>26</v>
      </c>
      <c r="AI23" s="122"/>
      <c r="AJ23" s="121"/>
      <c r="AK23" s="120"/>
    </row>
    <row r="24" spans="1:37" s="87" customFormat="1" ht="18" customHeight="1" x14ac:dyDescent="0.4">
      <c r="A24" s="107" t="s">
        <v>25</v>
      </c>
      <c r="B24" s="107"/>
      <c r="C24" s="107"/>
      <c r="D24" s="107"/>
      <c r="E24" s="107"/>
      <c r="F24" s="106"/>
      <c r="G24" s="106"/>
      <c r="H24" s="99">
        <f>C21</f>
        <v>349</v>
      </c>
      <c r="I24" s="99"/>
      <c r="J24" s="95" t="s">
        <v>9</v>
      </c>
      <c r="K24" s="95"/>
      <c r="L24" s="95"/>
      <c r="M24" s="98">
        <f>C22</f>
        <v>209400</v>
      </c>
      <c r="N24" s="98"/>
      <c r="O24" s="95" t="s">
        <v>14</v>
      </c>
      <c r="P24" s="95"/>
      <c r="Q24" s="95"/>
      <c r="R24" s="118"/>
      <c r="S24" s="118"/>
      <c r="T24" s="117" t="s">
        <v>24</v>
      </c>
      <c r="U24" s="117"/>
      <c r="V24" s="117"/>
      <c r="W24" s="117"/>
      <c r="X24" s="117"/>
      <c r="Y24" s="99">
        <f>H24+H25+H26+H27</f>
        <v>667</v>
      </c>
      <c r="Z24" s="99"/>
      <c r="AA24" s="95" t="s">
        <v>9</v>
      </c>
      <c r="AB24" s="113">
        <f>SUM(M24+M25+M26+M27)</f>
        <v>446000</v>
      </c>
      <c r="AC24" s="113"/>
      <c r="AD24" s="113"/>
      <c r="AE24" s="116">
        <f>SUM(AB24+AB25)</f>
        <v>640400</v>
      </c>
      <c r="AF24" s="116"/>
      <c r="AG24" s="116"/>
      <c r="AH24" s="116"/>
      <c r="AI24" s="95"/>
      <c r="AJ24" s="114"/>
      <c r="AK24" s="95"/>
    </row>
    <row r="25" spans="1:37" s="87" customFormat="1" ht="18" customHeight="1" x14ac:dyDescent="0.4">
      <c r="A25" s="107" t="s">
        <v>23</v>
      </c>
      <c r="B25" s="107"/>
      <c r="C25" s="107"/>
      <c r="D25" s="107"/>
      <c r="E25" s="107"/>
      <c r="F25" s="106"/>
      <c r="G25" s="106"/>
      <c r="H25" s="99">
        <f>H21</f>
        <v>196</v>
      </c>
      <c r="I25" s="99"/>
      <c r="J25" s="95" t="s">
        <v>9</v>
      </c>
      <c r="K25" s="95"/>
      <c r="L25" s="95"/>
      <c r="M25" s="98">
        <f>H22</f>
        <v>137200</v>
      </c>
      <c r="N25" s="98"/>
      <c r="O25" s="95" t="s">
        <v>14</v>
      </c>
      <c r="P25" s="95"/>
      <c r="Q25" s="95"/>
      <c r="R25" s="95"/>
      <c r="S25" s="95"/>
      <c r="T25" s="117" t="s">
        <v>22</v>
      </c>
      <c r="U25" s="117"/>
      <c r="V25" s="117"/>
      <c r="W25" s="117"/>
      <c r="X25" s="117"/>
      <c r="Y25" s="99">
        <f>Z21</f>
        <v>243</v>
      </c>
      <c r="Z25" s="99"/>
      <c r="AA25" s="95" t="s">
        <v>9</v>
      </c>
      <c r="AB25" s="113">
        <f>SUM(M28)</f>
        <v>194400</v>
      </c>
      <c r="AC25" s="113"/>
      <c r="AD25" s="113"/>
      <c r="AE25" s="116"/>
      <c r="AF25" s="116"/>
      <c r="AG25" s="116"/>
      <c r="AH25" s="116"/>
      <c r="AI25" s="115"/>
      <c r="AJ25" s="114"/>
      <c r="AK25" s="95"/>
    </row>
    <row r="26" spans="1:37" s="87" customFormat="1" ht="18" customHeight="1" x14ac:dyDescent="0.4">
      <c r="A26" s="107" t="s">
        <v>21</v>
      </c>
      <c r="B26" s="107"/>
      <c r="C26" s="107"/>
      <c r="D26" s="107"/>
      <c r="E26" s="107"/>
      <c r="F26" s="106"/>
      <c r="G26" s="106"/>
      <c r="H26" s="99">
        <f>M21</f>
        <v>113</v>
      </c>
      <c r="I26" s="99"/>
      <c r="J26" s="95" t="s">
        <v>9</v>
      </c>
      <c r="K26" s="95"/>
      <c r="L26" s="95"/>
      <c r="M26" s="98">
        <f>M22</f>
        <v>90400</v>
      </c>
      <c r="N26" s="98"/>
      <c r="O26" s="95" t="s">
        <v>14</v>
      </c>
      <c r="P26" s="95"/>
      <c r="Q26" s="95"/>
      <c r="R26" s="95"/>
      <c r="T26" s="99" t="s">
        <v>20</v>
      </c>
      <c r="U26" s="99"/>
      <c r="V26" s="99"/>
      <c r="W26" s="99"/>
      <c r="X26" s="99"/>
      <c r="Y26" s="99">
        <f>AE21</f>
        <v>9</v>
      </c>
      <c r="Z26" s="99"/>
      <c r="AA26" s="95" t="s">
        <v>9</v>
      </c>
      <c r="AB26" s="113">
        <f>SUM(M29)</f>
        <v>4500</v>
      </c>
      <c r="AC26" s="113"/>
      <c r="AD26" s="113"/>
      <c r="AJ26" s="108"/>
    </row>
    <row r="27" spans="1:37" s="87" customFormat="1" ht="18" customHeight="1" x14ac:dyDescent="0.45">
      <c r="A27" s="107" t="s">
        <v>19</v>
      </c>
      <c r="B27" s="107"/>
      <c r="C27" s="107"/>
      <c r="D27" s="107"/>
      <c r="E27" s="107"/>
      <c r="F27" s="106"/>
      <c r="G27" s="106"/>
      <c r="H27" s="99">
        <f>R21</f>
        <v>9</v>
      </c>
      <c r="I27" s="99"/>
      <c r="J27" s="95" t="s">
        <v>9</v>
      </c>
      <c r="K27" s="95"/>
      <c r="L27" s="95"/>
      <c r="M27" s="98">
        <f>R22</f>
        <v>9000</v>
      </c>
      <c r="N27" s="98"/>
      <c r="O27" s="95" t="s">
        <v>14</v>
      </c>
      <c r="P27" s="95"/>
      <c r="Q27" s="95"/>
      <c r="R27" s="95"/>
      <c r="T27" s="112" t="s">
        <v>15</v>
      </c>
      <c r="U27" s="112"/>
      <c r="V27" s="112"/>
      <c r="W27" s="112"/>
      <c r="X27" s="112"/>
      <c r="Y27" s="112">
        <f>SUM(Y24:Z26)</f>
        <v>919</v>
      </c>
      <c r="Z27" s="112"/>
      <c r="AA27" s="111" t="s">
        <v>9</v>
      </c>
      <c r="AB27" s="110">
        <f>SUM(AB24:AB26)</f>
        <v>644900</v>
      </c>
      <c r="AC27" s="110"/>
      <c r="AD27" s="110"/>
      <c r="AE27" s="87" t="s">
        <v>18</v>
      </c>
      <c r="AJ27" s="108"/>
    </row>
    <row r="28" spans="1:37" s="87" customFormat="1" ht="18" customHeight="1" x14ac:dyDescent="0.4">
      <c r="A28" s="107" t="s">
        <v>17</v>
      </c>
      <c r="B28" s="107"/>
      <c r="C28" s="107"/>
      <c r="D28" s="107"/>
      <c r="E28" s="107"/>
      <c r="F28" s="106"/>
      <c r="G28" s="106"/>
      <c r="H28" s="99">
        <f>Z21</f>
        <v>243</v>
      </c>
      <c r="I28" s="99"/>
      <c r="J28" s="95" t="s">
        <v>9</v>
      </c>
      <c r="K28" s="95"/>
      <c r="L28" s="95"/>
      <c r="M28" s="98">
        <f>Z22</f>
        <v>194400</v>
      </c>
      <c r="N28" s="98"/>
      <c r="O28" s="95" t="s">
        <v>14</v>
      </c>
      <c r="P28" s="95"/>
      <c r="Q28" s="95"/>
      <c r="R28" s="95"/>
      <c r="V28" s="105"/>
      <c r="W28" s="105"/>
      <c r="X28" s="109"/>
      <c r="AJ28" s="108"/>
    </row>
    <row r="29" spans="1:37" s="87" customFormat="1" ht="18" customHeight="1" x14ac:dyDescent="0.65">
      <c r="A29" s="107" t="s">
        <v>16</v>
      </c>
      <c r="B29" s="107"/>
      <c r="C29" s="107"/>
      <c r="D29" s="107"/>
      <c r="E29" s="107"/>
      <c r="F29" s="106"/>
      <c r="G29" s="106"/>
      <c r="H29" s="99">
        <f>AE21</f>
        <v>9</v>
      </c>
      <c r="I29" s="99"/>
      <c r="J29" s="95" t="s">
        <v>9</v>
      </c>
      <c r="K29" s="95"/>
      <c r="L29" s="95"/>
      <c r="M29" s="98">
        <f>AE22</f>
        <v>4500</v>
      </c>
      <c r="N29" s="98"/>
      <c r="O29" s="95" t="s">
        <v>14</v>
      </c>
      <c r="P29" s="95"/>
      <c r="Q29" s="95"/>
      <c r="R29" s="95"/>
      <c r="V29" s="105"/>
      <c r="W29" s="105"/>
      <c r="X29" s="104"/>
      <c r="Z29" s="78"/>
      <c r="AA29" s="78"/>
      <c r="AB29" s="103"/>
      <c r="AC29" s="103"/>
      <c r="AD29" s="103"/>
      <c r="AE29" s="102"/>
      <c r="AF29" s="102"/>
      <c r="AG29" s="102"/>
      <c r="AH29" s="78"/>
      <c r="AI29" s="101"/>
      <c r="AJ29" s="101"/>
      <c r="AK29" s="101"/>
    </row>
    <row r="30" spans="1:37" s="87" customFormat="1" ht="18" customHeight="1" x14ac:dyDescent="0.4">
      <c r="A30" s="100" t="s">
        <v>15</v>
      </c>
      <c r="B30" s="100"/>
      <c r="C30" s="100"/>
      <c r="D30" s="100"/>
      <c r="E30" s="100"/>
      <c r="F30" s="96"/>
      <c r="G30" s="96"/>
      <c r="H30" s="99">
        <f>SUM(H24:I29)</f>
        <v>919</v>
      </c>
      <c r="I30" s="99"/>
      <c r="J30" s="95" t="s">
        <v>9</v>
      </c>
      <c r="K30" s="95"/>
      <c r="L30" s="95"/>
      <c r="M30" s="98">
        <f>SUM(M24:N29)</f>
        <v>644900</v>
      </c>
      <c r="N30" s="98"/>
      <c r="O30" s="93" t="s">
        <v>14</v>
      </c>
      <c r="P30" s="93"/>
      <c r="Q30" s="93"/>
      <c r="R30" s="91" t="str">
        <f>"("&amp;BAHTTEXT(M30)&amp;")"</f>
        <v>(หกแสนสี่หมื่นสี่พันเก้าร้อยบาทถ้วน)</v>
      </c>
      <c r="S30" s="91"/>
      <c r="T30" s="91"/>
      <c r="U30" s="91"/>
      <c r="V30" s="91"/>
      <c r="W30" s="91"/>
      <c r="X30" s="92"/>
      <c r="Y30" s="91"/>
      <c r="Z30" s="86"/>
      <c r="AA30" s="86"/>
      <c r="AB30" s="90"/>
      <c r="AC30" s="90"/>
      <c r="AD30" s="90"/>
      <c r="AE30" s="89"/>
      <c r="AG30" s="97"/>
      <c r="AH30" s="97"/>
      <c r="AI30" s="97"/>
      <c r="AJ30" s="97"/>
    </row>
    <row r="31" spans="1:37" s="87" customFormat="1" ht="18" customHeight="1" x14ac:dyDescent="0.4">
      <c r="A31" s="96"/>
      <c r="B31" s="96"/>
      <c r="C31" s="96"/>
      <c r="D31" s="96"/>
      <c r="E31" s="96"/>
      <c r="F31" s="96"/>
      <c r="G31" s="96"/>
      <c r="H31" s="95"/>
      <c r="I31" s="95"/>
      <c r="J31" s="95"/>
      <c r="K31" s="95"/>
      <c r="L31" s="95"/>
      <c r="M31" s="94"/>
      <c r="N31" s="94"/>
      <c r="O31" s="93"/>
      <c r="P31" s="93"/>
      <c r="Q31" s="93"/>
      <c r="R31" s="91"/>
      <c r="S31" s="91"/>
      <c r="T31" s="91"/>
      <c r="U31" s="91"/>
      <c r="V31" s="91"/>
      <c r="W31" s="91"/>
      <c r="X31" s="92"/>
      <c r="Y31" s="91"/>
      <c r="Z31" s="86"/>
      <c r="AA31" s="86"/>
      <c r="AB31" s="90"/>
      <c r="AC31" s="90"/>
      <c r="AD31" s="90"/>
      <c r="AE31" s="89"/>
      <c r="AG31" s="88"/>
      <c r="AH31" s="88"/>
      <c r="AI31" s="88"/>
      <c r="AJ31" s="88"/>
    </row>
    <row r="32" spans="1:37" s="87" customFormat="1" ht="18" customHeight="1" x14ac:dyDescent="0.4">
      <c r="A32" s="96"/>
      <c r="B32" s="96"/>
      <c r="C32" s="96"/>
      <c r="D32" s="96"/>
      <c r="E32" s="96"/>
      <c r="F32" s="96"/>
      <c r="G32" s="96"/>
      <c r="H32" s="95"/>
      <c r="I32" s="95"/>
      <c r="J32" s="95"/>
      <c r="K32" s="95"/>
      <c r="L32" s="95"/>
      <c r="M32" s="94"/>
      <c r="N32" s="94"/>
      <c r="O32" s="93"/>
      <c r="P32" s="93"/>
      <c r="Q32" s="93"/>
      <c r="R32" s="91"/>
      <c r="S32" s="91"/>
      <c r="T32" s="91"/>
      <c r="U32" s="91"/>
      <c r="V32" s="91"/>
      <c r="W32" s="91"/>
      <c r="X32" s="92"/>
      <c r="Y32" s="91"/>
      <c r="Z32" s="86"/>
      <c r="AA32" s="86"/>
      <c r="AB32" s="90"/>
      <c r="AC32" s="90"/>
      <c r="AD32" s="90"/>
      <c r="AE32" s="89"/>
      <c r="AG32" s="88"/>
      <c r="AH32" s="88"/>
      <c r="AI32" s="88"/>
      <c r="AJ32" s="88"/>
    </row>
    <row r="33" spans="1:36" s="87" customFormat="1" ht="18" customHeight="1" x14ac:dyDescent="0.4">
      <c r="A33" s="96"/>
      <c r="B33" s="96"/>
      <c r="C33" s="96"/>
      <c r="D33" s="96"/>
      <c r="E33" s="96"/>
      <c r="F33" s="96"/>
      <c r="G33" s="96"/>
      <c r="H33" s="95"/>
      <c r="I33" s="95"/>
      <c r="J33" s="95"/>
      <c r="K33" s="95"/>
      <c r="L33" s="95"/>
      <c r="M33" s="94"/>
      <c r="N33" s="94"/>
      <c r="O33" s="93"/>
      <c r="P33" s="93"/>
      <c r="Q33" s="93"/>
      <c r="R33" s="91"/>
      <c r="S33" s="91"/>
      <c r="T33" s="91"/>
      <c r="U33" s="91"/>
      <c r="V33" s="91"/>
      <c r="W33" s="91"/>
      <c r="X33" s="92"/>
      <c r="Y33" s="91"/>
      <c r="Z33" s="86"/>
      <c r="AA33" s="86"/>
      <c r="AB33" s="90"/>
      <c r="AC33" s="90"/>
      <c r="AD33" s="90"/>
      <c r="AE33" s="89"/>
      <c r="AG33" s="88"/>
      <c r="AH33" s="88"/>
      <c r="AI33" s="88"/>
      <c r="AJ33" s="88"/>
    </row>
    <row r="34" spans="1:36" s="87" customFormat="1" ht="18" customHeight="1" x14ac:dyDescent="0.4">
      <c r="A34" s="96"/>
      <c r="B34" s="96"/>
      <c r="C34" s="96"/>
      <c r="D34" s="96"/>
      <c r="E34" s="96"/>
      <c r="F34" s="96"/>
      <c r="G34" s="96"/>
      <c r="H34" s="95"/>
      <c r="I34" s="95"/>
      <c r="J34" s="95"/>
      <c r="K34" s="95"/>
      <c r="L34" s="95"/>
      <c r="M34" s="94"/>
      <c r="N34" s="94"/>
      <c r="O34" s="93"/>
      <c r="P34" s="93"/>
      <c r="Q34" s="93"/>
      <c r="R34" s="91"/>
      <c r="S34" s="91"/>
      <c r="T34" s="91"/>
      <c r="U34" s="91"/>
      <c r="V34" s="91"/>
      <c r="W34" s="91"/>
      <c r="X34" s="92"/>
      <c r="Y34" s="91"/>
      <c r="Z34" s="86"/>
      <c r="AA34" s="86"/>
      <c r="AB34" s="90"/>
      <c r="AC34" s="90"/>
      <c r="AD34" s="90"/>
      <c r="AE34" s="89"/>
      <c r="AG34" s="88"/>
      <c r="AH34" s="88"/>
      <c r="AI34" s="88"/>
      <c r="AJ34" s="88"/>
    </row>
    <row r="35" spans="1:36" s="87" customFormat="1" ht="18" customHeight="1" x14ac:dyDescent="0.4">
      <c r="A35" s="96"/>
      <c r="B35" s="96"/>
      <c r="C35" s="96"/>
      <c r="D35" s="96"/>
      <c r="E35" s="96"/>
      <c r="F35" s="96"/>
      <c r="G35" s="96"/>
      <c r="H35" s="95"/>
      <c r="I35" s="95"/>
      <c r="J35" s="95"/>
      <c r="K35" s="95"/>
      <c r="L35" s="95"/>
      <c r="M35" s="94"/>
      <c r="N35" s="94"/>
      <c r="O35" s="93"/>
      <c r="P35" s="93"/>
      <c r="Q35" s="93"/>
      <c r="R35" s="91"/>
      <c r="S35" s="91"/>
      <c r="T35" s="91"/>
      <c r="U35" s="91"/>
      <c r="V35" s="91"/>
      <c r="W35" s="91"/>
      <c r="X35" s="92"/>
      <c r="Y35" s="91"/>
      <c r="Z35" s="86"/>
      <c r="AA35" s="86"/>
      <c r="AB35" s="90"/>
      <c r="AC35" s="90"/>
      <c r="AD35" s="90"/>
      <c r="AE35" s="89"/>
      <c r="AG35" s="88"/>
      <c r="AH35" s="88"/>
      <c r="AI35" s="88"/>
      <c r="AJ35" s="88"/>
    </row>
    <row r="36" spans="1:36" s="87" customFormat="1" ht="18" customHeight="1" x14ac:dyDescent="0.4">
      <c r="A36" s="96"/>
      <c r="B36" s="96"/>
      <c r="C36" s="96"/>
      <c r="D36" s="96"/>
      <c r="E36" s="96"/>
      <c r="F36" s="96"/>
      <c r="G36" s="96"/>
      <c r="H36" s="95"/>
      <c r="I36" s="95"/>
      <c r="J36" s="95"/>
      <c r="K36" s="95"/>
      <c r="L36" s="95"/>
      <c r="M36" s="94"/>
      <c r="N36" s="94"/>
      <c r="O36" s="93"/>
      <c r="P36" s="93"/>
      <c r="Q36" s="93"/>
      <c r="R36" s="91"/>
      <c r="S36" s="91"/>
      <c r="T36" s="91"/>
      <c r="U36" s="91"/>
      <c r="V36" s="91"/>
      <c r="W36" s="91"/>
      <c r="X36" s="92"/>
      <c r="Y36" s="91"/>
      <c r="Z36" s="86"/>
      <c r="AA36" s="86"/>
      <c r="AB36" s="90"/>
      <c r="AC36" s="90"/>
      <c r="AD36" s="90"/>
      <c r="AE36" s="89"/>
      <c r="AG36" s="88"/>
      <c r="AH36" s="88"/>
      <c r="AI36" s="88"/>
      <c r="AJ36" s="88"/>
    </row>
    <row r="37" spans="1:36" s="87" customFormat="1" ht="18" customHeight="1" x14ac:dyDescent="0.4">
      <c r="A37" s="96"/>
      <c r="B37" s="96"/>
      <c r="C37" s="96"/>
      <c r="D37" s="96"/>
      <c r="E37" s="96"/>
      <c r="F37" s="96"/>
      <c r="G37" s="96"/>
      <c r="H37" s="95"/>
      <c r="I37" s="95"/>
      <c r="J37" s="95"/>
      <c r="K37" s="95"/>
      <c r="L37" s="95"/>
      <c r="M37" s="94"/>
      <c r="N37" s="94"/>
      <c r="O37" s="93"/>
      <c r="P37" s="93"/>
      <c r="Q37" s="93"/>
      <c r="R37" s="91"/>
      <c r="S37" s="91"/>
      <c r="T37" s="91"/>
      <c r="U37" s="91"/>
      <c r="V37" s="91"/>
      <c r="W37" s="91"/>
      <c r="X37" s="92"/>
      <c r="Y37" s="91"/>
      <c r="Z37" s="86"/>
      <c r="AA37" s="86"/>
      <c r="AB37" s="90"/>
      <c r="AC37" s="90"/>
      <c r="AD37" s="90"/>
      <c r="AE37" s="89"/>
      <c r="AG37" s="88"/>
      <c r="AH37" s="88"/>
      <c r="AI37" s="88"/>
      <c r="AJ37" s="88"/>
    </row>
    <row r="38" spans="1:36" s="78" customFormat="1" ht="18" customHeight="1" x14ac:dyDescent="0.4">
      <c r="A38" s="83"/>
      <c r="B38" s="83"/>
      <c r="C38" s="86"/>
      <c r="D38" s="86"/>
      <c r="E38" s="86"/>
      <c r="F38" s="86"/>
      <c r="G38" s="86"/>
      <c r="H38" s="85" t="s">
        <v>13</v>
      </c>
      <c r="I38" s="85"/>
      <c r="J38" s="85"/>
      <c r="K38" s="85"/>
      <c r="L38" s="85"/>
      <c r="M38" s="85"/>
      <c r="N38" s="85"/>
      <c r="O38" s="84"/>
      <c r="P38" s="84"/>
      <c r="Q38" s="84"/>
      <c r="R38" s="84"/>
      <c r="S38" s="84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G38" s="79"/>
      <c r="AH38" s="79"/>
      <c r="AI38" s="79"/>
      <c r="AJ38" s="79"/>
    </row>
    <row r="39" spans="1:36" s="78" customFormat="1" ht="18" customHeight="1" x14ac:dyDescent="0.4">
      <c r="A39" s="83"/>
      <c r="B39" s="83"/>
      <c r="C39" s="77" t="s">
        <v>12</v>
      </c>
      <c r="D39" s="77"/>
      <c r="E39" s="83"/>
      <c r="F39" s="83"/>
      <c r="G39" s="83"/>
      <c r="H39" s="82"/>
      <c r="I39" s="82"/>
      <c r="J39" s="82"/>
      <c r="K39" s="82"/>
      <c r="L39" s="82"/>
      <c r="M39" s="82"/>
      <c r="N39" s="82"/>
      <c r="O39" s="82"/>
      <c r="P39" s="81"/>
      <c r="Q39" s="81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G39" s="79"/>
      <c r="AH39" s="79"/>
      <c r="AI39" s="79"/>
      <c r="AJ39" s="79"/>
    </row>
    <row r="40" spans="1:36" s="3" customFormat="1" ht="18" customHeight="1" x14ac:dyDescent="0.4">
      <c r="B40" s="9"/>
      <c r="C40" s="77"/>
      <c r="D40" s="77"/>
      <c r="E40" s="9"/>
      <c r="F40" s="9"/>
      <c r="G40" s="9"/>
      <c r="I40" s="76" t="s">
        <v>11</v>
      </c>
      <c r="J40" s="75"/>
      <c r="K40" s="74" t="s">
        <v>10</v>
      </c>
      <c r="L40" s="74" t="s">
        <v>9</v>
      </c>
      <c r="M40" s="40">
        <v>50</v>
      </c>
      <c r="N40" s="67">
        <v>100</v>
      </c>
      <c r="O40" s="67">
        <v>500</v>
      </c>
      <c r="P40" s="67">
        <v>1000</v>
      </c>
      <c r="Q40" s="66"/>
      <c r="R40" s="66"/>
      <c r="S40" s="66"/>
      <c r="T40" s="66"/>
      <c r="U40" s="66"/>
      <c r="V40" s="66"/>
      <c r="W40" s="71"/>
      <c r="X40" s="71"/>
      <c r="Y40" s="73" t="s">
        <v>8</v>
      </c>
      <c r="Z40" s="71"/>
      <c r="AA40" s="71"/>
      <c r="AB40" s="72"/>
      <c r="AC40" s="72"/>
      <c r="AD40" s="72"/>
      <c r="AE40" s="72"/>
      <c r="AF40" s="71"/>
    </row>
    <row r="41" spans="1:36" s="3" customFormat="1" ht="18" customHeight="1" x14ac:dyDescent="0.45">
      <c r="B41" s="9"/>
      <c r="C41" s="9"/>
      <c r="D41" s="9"/>
      <c r="E41" s="9"/>
      <c r="F41" s="9"/>
      <c r="G41" s="9"/>
      <c r="I41" s="70" t="s">
        <v>7</v>
      </c>
      <c r="J41" s="69"/>
      <c r="K41" s="68"/>
      <c r="L41" s="68"/>
      <c r="M41" s="67" t="s">
        <v>6</v>
      </c>
      <c r="N41" s="67" t="s">
        <v>6</v>
      </c>
      <c r="O41" s="67" t="s">
        <v>6</v>
      </c>
      <c r="P41" s="67" t="s">
        <v>6</v>
      </c>
      <c r="Q41" s="66"/>
      <c r="R41" s="66"/>
      <c r="S41" s="66"/>
      <c r="T41" s="66"/>
      <c r="U41" s="66"/>
      <c r="V41" s="66"/>
      <c r="Y41" s="63">
        <v>50</v>
      </c>
      <c r="Z41" s="62"/>
      <c r="AA41" s="61">
        <f>SUM(R53)</f>
        <v>0</v>
      </c>
      <c r="AB41" s="60"/>
      <c r="AC41" s="59">
        <f>Y41*AA41</f>
        <v>0</v>
      </c>
      <c r="AD41" s="59"/>
      <c r="AE41" s="58"/>
      <c r="AF41" s="57"/>
    </row>
    <row r="42" spans="1:36" s="3" customFormat="1" ht="18" customHeight="1" x14ac:dyDescent="0.45">
      <c r="B42" s="9"/>
      <c r="C42" s="9"/>
      <c r="D42" s="9"/>
      <c r="E42" s="9"/>
      <c r="F42" s="9"/>
      <c r="G42" s="9"/>
      <c r="I42" s="24" t="s">
        <v>5</v>
      </c>
      <c r="J42" s="23"/>
      <c r="K42" s="65">
        <v>500</v>
      </c>
      <c r="L42" s="64">
        <v>93</v>
      </c>
      <c r="M42" s="40">
        <v>0</v>
      </c>
      <c r="N42" s="6">
        <v>0</v>
      </c>
      <c r="O42" s="6">
        <v>93</v>
      </c>
      <c r="P42" s="6">
        <v>0</v>
      </c>
      <c r="Q42" s="5"/>
      <c r="R42" s="5"/>
      <c r="S42" s="5"/>
      <c r="T42" s="5"/>
      <c r="U42" s="5"/>
      <c r="V42" s="5"/>
      <c r="Y42" s="63">
        <v>100</v>
      </c>
      <c r="Z42" s="62"/>
      <c r="AA42" s="61">
        <f>SUM(N53)</f>
        <v>2298</v>
      </c>
      <c r="AB42" s="60"/>
      <c r="AC42" s="59">
        <f>Y42*AA42</f>
        <v>229800</v>
      </c>
      <c r="AD42" s="59"/>
      <c r="AE42" s="58"/>
      <c r="AF42" s="57"/>
    </row>
    <row r="43" spans="1:36" s="3" customFormat="1" ht="18" customHeight="1" x14ac:dyDescent="0.45">
      <c r="B43" s="9"/>
      <c r="C43" s="9"/>
      <c r="D43" s="9"/>
      <c r="E43" s="9"/>
      <c r="F43" s="9"/>
      <c r="G43" s="9"/>
      <c r="I43" s="18">
        <v>242</v>
      </c>
      <c r="J43" s="17"/>
      <c r="K43" s="65">
        <v>800</v>
      </c>
      <c r="L43" s="64">
        <v>150</v>
      </c>
      <c r="M43" s="40">
        <v>0</v>
      </c>
      <c r="N43" s="6">
        <v>450</v>
      </c>
      <c r="O43" s="6">
        <v>150</v>
      </c>
      <c r="P43" s="6">
        <v>0</v>
      </c>
      <c r="Q43" s="5"/>
      <c r="R43" s="5"/>
      <c r="S43" s="5"/>
      <c r="T43" s="5"/>
      <c r="U43" s="5"/>
      <c r="V43" s="5"/>
      <c r="Y43" s="63">
        <v>500</v>
      </c>
      <c r="Z43" s="62"/>
      <c r="AA43" s="61">
        <f>SUM(O53)</f>
        <v>367</v>
      </c>
      <c r="AB43" s="60"/>
      <c r="AC43" s="59">
        <f>Y43*AA43</f>
        <v>183500</v>
      </c>
      <c r="AD43" s="59"/>
      <c r="AE43" s="58"/>
      <c r="AF43" s="57"/>
    </row>
    <row r="44" spans="1:36" s="3" customFormat="1" ht="18" customHeight="1" x14ac:dyDescent="0.45">
      <c r="B44" s="9"/>
      <c r="C44" s="9"/>
      <c r="D44" s="9"/>
      <c r="E44" s="9"/>
      <c r="F44" s="9"/>
      <c r="G44" s="9"/>
      <c r="I44" s="50" t="s">
        <v>4</v>
      </c>
      <c r="J44" s="49"/>
      <c r="K44" s="42">
        <v>300</v>
      </c>
      <c r="L44" s="41">
        <v>348</v>
      </c>
      <c r="M44" s="40">
        <v>0</v>
      </c>
      <c r="N44" s="6">
        <v>1044</v>
      </c>
      <c r="O44" s="6">
        <f>SUM(J44)</f>
        <v>0</v>
      </c>
      <c r="P44" s="6">
        <v>0</v>
      </c>
      <c r="Q44" s="5"/>
      <c r="R44" s="5"/>
      <c r="S44" s="5"/>
      <c r="T44" s="5"/>
      <c r="U44" s="5"/>
      <c r="V44" s="5"/>
      <c r="Y44" s="63">
        <v>1000</v>
      </c>
      <c r="Z44" s="62"/>
      <c r="AA44" s="61">
        <f>SUM(T53)</f>
        <v>0</v>
      </c>
      <c r="AB44" s="60"/>
      <c r="AC44" s="59">
        <f>Y44*AA44</f>
        <v>0</v>
      </c>
      <c r="AD44" s="59"/>
      <c r="AE44" s="58"/>
      <c r="AF44" s="57"/>
    </row>
    <row r="45" spans="1:36" s="3" customFormat="1" ht="18" customHeight="1" x14ac:dyDescent="0.45">
      <c r="B45" s="9"/>
      <c r="C45" s="9"/>
      <c r="D45" s="9"/>
      <c r="E45" s="9"/>
      <c r="F45" s="9"/>
      <c r="G45" s="9"/>
      <c r="I45" s="44">
        <v>346</v>
      </c>
      <c r="J45" s="43"/>
      <c r="K45" s="42">
        <v>600</v>
      </c>
      <c r="L45" s="41">
        <v>1</v>
      </c>
      <c r="M45" s="40">
        <v>0</v>
      </c>
      <c r="N45" s="6">
        <v>1</v>
      </c>
      <c r="O45" s="6">
        <v>1</v>
      </c>
      <c r="P45" s="6">
        <v>0</v>
      </c>
      <c r="Q45" s="5"/>
      <c r="R45" s="5"/>
      <c r="S45" s="5"/>
      <c r="T45" s="5"/>
      <c r="U45" s="5"/>
      <c r="V45" s="5"/>
      <c r="Y45" s="56" t="s">
        <v>0</v>
      </c>
      <c r="Z45" s="55"/>
      <c r="AA45" s="55"/>
      <c r="AB45" s="54"/>
      <c r="AC45" s="53">
        <f>SUM(AC41:AD44)</f>
        <v>413300</v>
      </c>
      <c r="AD45" s="53"/>
      <c r="AE45" s="52"/>
      <c r="AF45" s="51"/>
    </row>
    <row r="46" spans="1:36" s="3" customFormat="1" ht="18" customHeight="1" x14ac:dyDescent="0.45">
      <c r="B46" s="9"/>
      <c r="C46" s="9"/>
      <c r="D46" s="9"/>
      <c r="E46" s="9"/>
      <c r="F46" s="9"/>
      <c r="G46" s="9"/>
      <c r="I46" s="50" t="s">
        <v>3</v>
      </c>
      <c r="J46" s="49"/>
      <c r="K46" s="42">
        <v>400</v>
      </c>
      <c r="L46" s="41">
        <v>195</v>
      </c>
      <c r="M46" s="40">
        <v>0</v>
      </c>
      <c r="N46" s="6">
        <v>780</v>
      </c>
      <c r="O46" s="6">
        <f>SUM(J46)</f>
        <v>0</v>
      </c>
      <c r="P46" s="6">
        <v>0</v>
      </c>
      <c r="Q46" s="5"/>
      <c r="R46" s="5"/>
      <c r="S46" s="5"/>
      <c r="T46" s="5"/>
      <c r="U46" s="5"/>
      <c r="V46" s="5"/>
      <c r="Y46" s="48"/>
      <c r="Z46" s="48"/>
      <c r="AA46" s="47"/>
      <c r="AB46" s="47"/>
      <c r="AC46" s="46"/>
      <c r="AD46" s="46"/>
      <c r="AE46" s="45"/>
      <c r="AF46" s="45"/>
    </row>
    <row r="47" spans="1:36" s="3" customFormat="1" ht="18" customHeight="1" x14ac:dyDescent="0.45">
      <c r="B47" s="9"/>
      <c r="C47" s="9"/>
      <c r="D47" s="9"/>
      <c r="E47" s="9"/>
      <c r="F47" s="9"/>
      <c r="G47" s="9"/>
      <c r="I47" s="44">
        <v>196</v>
      </c>
      <c r="J47" s="43"/>
      <c r="K47" s="42">
        <v>700</v>
      </c>
      <c r="L47" s="41">
        <v>1</v>
      </c>
      <c r="M47" s="40">
        <v>0</v>
      </c>
      <c r="N47" s="6">
        <v>2</v>
      </c>
      <c r="O47" s="6">
        <v>1</v>
      </c>
      <c r="P47" s="6">
        <v>0</v>
      </c>
      <c r="Q47" s="5"/>
      <c r="R47" s="5"/>
      <c r="S47" s="5"/>
      <c r="T47" s="5"/>
      <c r="U47" s="5"/>
      <c r="V47" s="5"/>
      <c r="Y47" s="39"/>
      <c r="Z47" s="39"/>
      <c r="AA47" s="38"/>
      <c r="AB47" s="38"/>
      <c r="AC47" s="38"/>
      <c r="AD47" s="38"/>
      <c r="AE47" s="37"/>
      <c r="AF47" s="37"/>
    </row>
    <row r="48" spans="1:36" s="3" customFormat="1" ht="21" x14ac:dyDescent="0.45">
      <c r="B48" s="9"/>
      <c r="C48" s="9"/>
      <c r="D48" s="9"/>
      <c r="E48" s="9"/>
      <c r="F48" s="9"/>
      <c r="G48" s="9"/>
      <c r="I48" s="24" t="s">
        <v>2</v>
      </c>
      <c r="J48" s="23"/>
      <c r="K48" s="21">
        <v>500</v>
      </c>
      <c r="L48" s="36">
        <v>112</v>
      </c>
      <c r="M48" s="21">
        <v>0</v>
      </c>
      <c r="N48" s="20">
        <v>0</v>
      </c>
      <c r="O48" s="20">
        <v>112</v>
      </c>
      <c r="P48" s="19">
        <v>0</v>
      </c>
      <c r="Q48" s="12"/>
      <c r="R48" s="5"/>
      <c r="S48" s="5"/>
      <c r="T48" s="5"/>
      <c r="U48" s="5"/>
      <c r="V48" s="5"/>
      <c r="W48" s="11"/>
      <c r="Y48" s="35"/>
      <c r="Z48" s="35"/>
      <c r="AA48" s="35"/>
      <c r="AB48" s="35"/>
      <c r="AC48" s="26"/>
      <c r="AD48" s="26"/>
      <c r="AE48" s="34"/>
      <c r="AF48" s="34"/>
    </row>
    <row r="49" spans="2:32" s="3" customFormat="1" ht="21" x14ac:dyDescent="0.45">
      <c r="B49" s="9"/>
      <c r="C49" s="9"/>
      <c r="D49" s="9"/>
      <c r="E49" s="9"/>
      <c r="F49" s="9"/>
      <c r="G49" s="9"/>
      <c r="I49" s="33">
        <v>113</v>
      </c>
      <c r="J49" s="32"/>
      <c r="K49" s="15"/>
      <c r="L49" s="31"/>
      <c r="M49" s="15"/>
      <c r="N49" s="14"/>
      <c r="O49" s="14"/>
      <c r="P49" s="13"/>
      <c r="Q49" s="12"/>
      <c r="R49" s="5"/>
      <c r="S49" s="5"/>
      <c r="T49" s="5"/>
      <c r="U49" s="5"/>
      <c r="V49" s="5"/>
      <c r="W49" s="11"/>
      <c r="Y49" s="26"/>
      <c r="Z49" s="26"/>
      <c r="AA49" s="26"/>
      <c r="AB49" s="26"/>
      <c r="AC49" s="26"/>
      <c r="AD49" s="26"/>
      <c r="AE49" s="25"/>
      <c r="AF49" s="25"/>
    </row>
    <row r="50" spans="2:32" s="3" customFormat="1" ht="21" x14ac:dyDescent="0.45">
      <c r="B50" s="9"/>
      <c r="C50" s="9"/>
      <c r="D50" s="9"/>
      <c r="E50" s="9"/>
      <c r="F50" s="9"/>
      <c r="G50" s="9"/>
      <c r="I50" s="18"/>
      <c r="J50" s="17"/>
      <c r="K50" s="29">
        <v>800</v>
      </c>
      <c r="L50" s="30">
        <v>1</v>
      </c>
      <c r="M50" s="29">
        <v>0</v>
      </c>
      <c r="N50" s="28">
        <v>3</v>
      </c>
      <c r="O50" s="28">
        <v>1</v>
      </c>
      <c r="P50" s="27">
        <v>0</v>
      </c>
      <c r="Q50" s="12"/>
      <c r="R50" s="5"/>
      <c r="S50" s="5"/>
      <c r="T50" s="5"/>
      <c r="U50" s="5"/>
      <c r="V50" s="5"/>
      <c r="W50" s="11"/>
      <c r="Y50" s="26"/>
      <c r="Z50" s="26"/>
      <c r="AA50" s="26"/>
      <c r="AB50" s="26"/>
      <c r="AC50" s="26"/>
      <c r="AD50" s="26"/>
      <c r="AE50" s="25"/>
      <c r="AF50" s="25"/>
    </row>
    <row r="51" spans="2:32" s="3" customFormat="1" ht="21" x14ac:dyDescent="0.45">
      <c r="B51" s="9"/>
      <c r="C51" s="9"/>
      <c r="D51" s="9"/>
      <c r="E51" s="9"/>
      <c r="F51" s="9"/>
      <c r="G51" s="9"/>
      <c r="I51" s="24" t="s">
        <v>1</v>
      </c>
      <c r="J51" s="23"/>
      <c r="K51" s="21">
        <v>700</v>
      </c>
      <c r="L51" s="22">
        <v>9</v>
      </c>
      <c r="M51" s="21">
        <v>0</v>
      </c>
      <c r="N51" s="20">
        <v>18</v>
      </c>
      <c r="O51" s="20">
        <v>9</v>
      </c>
      <c r="P51" s="19">
        <v>0</v>
      </c>
      <c r="Q51" s="12"/>
      <c r="R51" s="5"/>
      <c r="S51" s="5"/>
      <c r="T51" s="5"/>
      <c r="U51" s="5"/>
      <c r="V51" s="5"/>
      <c r="W51" s="11"/>
      <c r="Y51" s="10"/>
    </row>
    <row r="52" spans="2:32" s="3" customFormat="1" ht="21" x14ac:dyDescent="0.45">
      <c r="B52" s="9"/>
      <c r="C52" s="9"/>
      <c r="D52" s="9"/>
      <c r="E52" s="9"/>
      <c r="F52" s="9"/>
      <c r="G52" s="9"/>
      <c r="I52" s="18">
        <v>9</v>
      </c>
      <c r="J52" s="17"/>
      <c r="K52" s="15"/>
      <c r="L52" s="16"/>
      <c r="M52" s="15"/>
      <c r="N52" s="14"/>
      <c r="O52" s="14"/>
      <c r="P52" s="13"/>
      <c r="Q52" s="12"/>
      <c r="R52" s="5"/>
      <c r="S52" s="5"/>
      <c r="T52" s="5"/>
      <c r="U52" s="5"/>
      <c r="V52" s="5"/>
      <c r="W52" s="11"/>
      <c r="Y52" s="10"/>
    </row>
    <row r="53" spans="2:32" s="3" customFormat="1" x14ac:dyDescent="0.4">
      <c r="B53" s="9"/>
      <c r="C53" s="9"/>
      <c r="D53" s="9"/>
      <c r="E53" s="9"/>
      <c r="F53" s="9"/>
      <c r="G53" s="9"/>
      <c r="H53" s="9"/>
      <c r="I53" s="8" t="s">
        <v>0</v>
      </c>
      <c r="J53" s="7">
        <f>SUM(L42:L52)</f>
        <v>910</v>
      </c>
      <c r="K53" s="7"/>
      <c r="L53" s="7"/>
      <c r="M53" s="6">
        <f>SUM(M42:M52)</f>
        <v>0</v>
      </c>
      <c r="N53" s="6">
        <f>SUM(N42:N52)</f>
        <v>2298</v>
      </c>
      <c r="O53" s="6">
        <f>SUM(O42:O52)</f>
        <v>367</v>
      </c>
      <c r="P53" s="6">
        <f>SUM(P42:P52)</f>
        <v>0</v>
      </c>
      <c r="Q53" s="5"/>
      <c r="R53" s="5"/>
      <c r="S53" s="5"/>
      <c r="T53" s="5"/>
      <c r="U53" s="5"/>
      <c r="V53" s="5"/>
      <c r="W53" s="4"/>
      <c r="Y53" s="2"/>
      <c r="Z53" s="1"/>
      <c r="AA53" s="1"/>
      <c r="AB53" s="1"/>
      <c r="AC53" s="1"/>
      <c r="AD53" s="1"/>
      <c r="AE53" s="1"/>
      <c r="AF53" s="1"/>
    </row>
  </sheetData>
  <mergeCells count="139">
    <mergeCell ref="A1:AJ1"/>
    <mergeCell ref="A2:AJ2"/>
    <mergeCell ref="A3:AJ3"/>
    <mergeCell ref="A5:A9"/>
    <mergeCell ref="B5:B9"/>
    <mergeCell ref="C5:AJ5"/>
    <mergeCell ref="C6:Y6"/>
    <mergeCell ref="Z6:AD6"/>
    <mergeCell ref="AE6:AG8"/>
    <mergeCell ref="AH6:AH9"/>
    <mergeCell ref="AI6:AJ8"/>
    <mergeCell ref="C7:V7"/>
    <mergeCell ref="W7:Y8"/>
    <mergeCell ref="Z7:AB8"/>
    <mergeCell ref="C8:G8"/>
    <mergeCell ref="H8:L8"/>
    <mergeCell ref="M8:P8"/>
    <mergeCell ref="R8:U8"/>
    <mergeCell ref="V8:V9"/>
    <mergeCell ref="A20:B21"/>
    <mergeCell ref="U20:U21"/>
    <mergeCell ref="V20:V21"/>
    <mergeCell ref="C21:E21"/>
    <mergeCell ref="F21:G21"/>
    <mergeCell ref="H21:J21"/>
    <mergeCell ref="K21:L21"/>
    <mergeCell ref="M21:O21"/>
    <mergeCell ref="P21:Q21"/>
    <mergeCell ref="R21:T21"/>
    <mergeCell ref="W21:Y21"/>
    <mergeCell ref="Z21:AB21"/>
    <mergeCell ref="AC21:AD21"/>
    <mergeCell ref="AE21:AG21"/>
    <mergeCell ref="A22:B22"/>
    <mergeCell ref="C22:E22"/>
    <mergeCell ref="F22:G22"/>
    <mergeCell ref="H22:J22"/>
    <mergeCell ref="K22:L22"/>
    <mergeCell ref="M22:O22"/>
    <mergeCell ref="AH22:AJ22"/>
    <mergeCell ref="C23:E23"/>
    <mergeCell ref="F23:G23"/>
    <mergeCell ref="K23:L23"/>
    <mergeCell ref="AC23:AD23"/>
    <mergeCell ref="AE23:AG23"/>
    <mergeCell ref="T24:X24"/>
    <mergeCell ref="Y24:Z24"/>
    <mergeCell ref="R22:T22"/>
    <mergeCell ref="W22:Y22"/>
    <mergeCell ref="Z22:AB22"/>
    <mergeCell ref="AE22:AG22"/>
    <mergeCell ref="AE24:AH25"/>
    <mergeCell ref="A25:E25"/>
    <mergeCell ref="H25:I25"/>
    <mergeCell ref="M25:N25"/>
    <mergeCell ref="T25:X25"/>
    <mergeCell ref="Y25:Z25"/>
    <mergeCell ref="A24:E24"/>
    <mergeCell ref="H24:I24"/>
    <mergeCell ref="M24:N24"/>
    <mergeCell ref="R24:S24"/>
    <mergeCell ref="A26:E26"/>
    <mergeCell ref="H26:I26"/>
    <mergeCell ref="M26:N26"/>
    <mergeCell ref="T26:X26"/>
    <mergeCell ref="Y26:Z26"/>
    <mergeCell ref="A27:E27"/>
    <mergeCell ref="H27:I27"/>
    <mergeCell ref="M27:N27"/>
    <mergeCell ref="T27:X27"/>
    <mergeCell ref="Y27:Z27"/>
    <mergeCell ref="A28:E28"/>
    <mergeCell ref="H28:I28"/>
    <mergeCell ref="M28:N28"/>
    <mergeCell ref="A29:E29"/>
    <mergeCell ref="H29:I29"/>
    <mergeCell ref="M29:N29"/>
    <mergeCell ref="AE29:AG29"/>
    <mergeCell ref="AI29:AK29"/>
    <mergeCell ref="A30:E30"/>
    <mergeCell ref="H30:I30"/>
    <mergeCell ref="M30:N30"/>
    <mergeCell ref="AG30:AH30"/>
    <mergeCell ref="AI30:AJ30"/>
    <mergeCell ref="H38:N38"/>
    <mergeCell ref="C39:D40"/>
    <mergeCell ref="H39:O39"/>
    <mergeCell ref="I40:J40"/>
    <mergeCell ref="K40:K41"/>
    <mergeCell ref="L40:L41"/>
    <mergeCell ref="I41:J41"/>
    <mergeCell ref="Y41:Z41"/>
    <mergeCell ref="AA41:AB41"/>
    <mergeCell ref="AC41:AD41"/>
    <mergeCell ref="AE41:AF41"/>
    <mergeCell ref="I42:J42"/>
    <mergeCell ref="Y42:Z42"/>
    <mergeCell ref="AA42:AB42"/>
    <mergeCell ref="AC42:AD42"/>
    <mergeCell ref="AE42:AF42"/>
    <mergeCell ref="I43:J43"/>
    <mergeCell ref="Y43:Z43"/>
    <mergeCell ref="AA43:AB43"/>
    <mergeCell ref="AC43:AD43"/>
    <mergeCell ref="AE43:AF43"/>
    <mergeCell ref="I44:J44"/>
    <mergeCell ref="Y44:Z44"/>
    <mergeCell ref="AA44:AB44"/>
    <mergeCell ref="AC44:AD44"/>
    <mergeCell ref="AE44:AF44"/>
    <mergeCell ref="I45:J45"/>
    <mergeCell ref="Y45:AB45"/>
    <mergeCell ref="AC45:AD45"/>
    <mergeCell ref="AE45:AF45"/>
    <mergeCell ref="I46:J46"/>
    <mergeCell ref="Y46:Z46"/>
    <mergeCell ref="AA46:AB46"/>
    <mergeCell ref="AE46:AF46"/>
    <mergeCell ref="I47:J47"/>
    <mergeCell ref="I48:J48"/>
    <mergeCell ref="K48:K49"/>
    <mergeCell ref="L48:L49"/>
    <mergeCell ref="M48:M49"/>
    <mergeCell ref="N48:N49"/>
    <mergeCell ref="O48:O49"/>
    <mergeCell ref="P48:P49"/>
    <mergeCell ref="Y48:AB48"/>
    <mergeCell ref="AE48:AF48"/>
    <mergeCell ref="I49:J49"/>
    <mergeCell ref="I50:J50"/>
    <mergeCell ref="P51:P52"/>
    <mergeCell ref="I52:J52"/>
    <mergeCell ref="J53:L53"/>
    <mergeCell ref="I51:J51"/>
    <mergeCell ref="K51:K52"/>
    <mergeCell ref="L51:L52"/>
    <mergeCell ref="M51:M52"/>
    <mergeCell ref="N51:N52"/>
    <mergeCell ref="O51:O52"/>
  </mergeCells>
  <pageMargins left="0.15748031496062992" right="0.15748031496062992" top="0.27559055118110237" bottom="0.15748031496062992" header="0.31496062992125984" footer="0.31496062992125984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ต.ค.61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2018-11-06T03:52:57Z</dcterms:created>
  <dcterms:modified xsi:type="dcterms:W3CDTF">2018-11-06T03:54:23Z</dcterms:modified>
</cp:coreProperties>
</file>